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05" windowWidth="19440" windowHeight="10125"/>
  </bookViews>
  <sheets>
    <sheet name="Содержание" sheetId="1" r:id="rId1"/>
    <sheet name="1" sheetId="2" r:id="rId2"/>
    <sheet name="2" sheetId="3" r:id="rId3"/>
  </sheets>
  <definedNames>
    <definedName name="_xlnm._FilterDatabase" localSheetId="2" hidden="1">'2'!$A$7:$AX$26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Q8" i="2" l="1"/>
  <c r="Q10" i="2"/>
  <c r="Q11" i="2"/>
  <c r="Q12" i="2"/>
  <c r="Q13" i="2"/>
  <c r="Q14" i="2"/>
  <c r="Q15" i="2"/>
  <c r="Q16" i="2"/>
  <c r="Q17" i="2"/>
  <c r="Q18" i="2"/>
  <c r="Q19" i="2"/>
  <c r="Q26" i="2"/>
  <c r="H26" i="3"/>
  <c r="H25" i="3"/>
  <c r="H24" i="3"/>
  <c r="H23" i="3"/>
  <c r="H22" i="3"/>
  <c r="H21" i="3"/>
  <c r="H20" i="3"/>
  <c r="H19" i="3"/>
  <c r="H18" i="3"/>
  <c r="H17" i="3"/>
  <c r="H16" i="3"/>
  <c r="H15" i="3"/>
  <c r="H11" i="3"/>
  <c r="H8" i="3"/>
  <c r="H7" i="3"/>
  <c r="Q20" i="2"/>
  <c r="Q21" i="2"/>
  <c r="Q22" i="2"/>
  <c r="H26" i="2"/>
  <c r="H21" i="2"/>
  <c r="H20" i="2"/>
  <c r="H19" i="2"/>
  <c r="H18" i="2"/>
  <c r="H17" i="2"/>
  <c r="H15" i="2"/>
  <c r="H14" i="2"/>
  <c r="H13" i="2"/>
  <c r="H12" i="2"/>
  <c r="H11" i="2"/>
  <c r="H10" i="2"/>
  <c r="H8" i="2"/>
  <c r="H7" i="2"/>
</calcChain>
</file>

<file path=xl/sharedStrings.xml><?xml version="1.0" encoding="utf-8"?>
<sst xmlns="http://schemas.openxmlformats.org/spreadsheetml/2006/main" count="871" uniqueCount="46">
  <si>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</si>
  <si>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</si>
  <si>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</si>
  <si>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</si>
  <si>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</si>
  <si>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</si>
  <si>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</si>
  <si>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</si>
  <si>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</si>
  <si>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</si>
  <si>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</si>
  <si>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</si>
  <si>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</si>
  <si>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</si>
  <si>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в % к итогу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</si>
  <si>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</si>
  <si>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</si>
  <si>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</si>
  <si>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</si>
  <si>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</si>
  <si>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</si>
  <si>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</si>
  <si>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</si>
  <si>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</si>
  <si>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</si>
  <si>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</si>
  <si>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</si>
  <si>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</si>
  <si>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</si>
  <si>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</si>
  <si>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</si>
  <si>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</si>
  <si>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</si>
  <si>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</si>
  <si>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тыс. руб.</t>
  </si>
  <si>
    <t>-</t>
  </si>
  <si>
    <t>к</t>
  </si>
  <si>
    <r>
      <t>Видовая структура основных фондов коммерческих организаций (без субъектов малого предпринимательство) Костромской области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</si>
  <si>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>Видовая структура основных фондов некоммерческих организаций Костромской области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</si>
  <si>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тел. (4942) 49-17-38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</si>
  <si>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</si>
  <si>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ОКВЭД2.</t>
    </r>
  </si>
  <si>
    <t>Видовая структура основных фондов коммерческих организаций (без субъектов малого предпринимательство) по ОКВЭД2 на конец 2020 - 2023 гг</t>
  </si>
  <si>
    <t>Видовая структура основных фондов некоммерческих организаций по ОКВЭД2 на конец 2020 - 2023 гг</t>
  </si>
  <si>
    <t>Максимова О.А.</t>
  </si>
  <si>
    <r>
      <t xml:space="preserve">Обновлено: </t>
    </r>
    <r>
      <rPr>
        <sz val="12"/>
        <rFont val="Times New Roman"/>
        <family val="1"/>
        <charset val="204"/>
      </rPr>
      <t>31.10.2024г.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</si>
</sst>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"/>
    <numFmt numFmtId="166" formatCode="_-* #,##0.00\ &quot;₽&quot;_-;\-* #,##0.00\ &quot;₽&quot;_-;_-* &quot;-&quot;??\ &quot;₽&quot;_-;_-@_-"/>
    <numFmt numFmtId="167" formatCode="_-* #,##0\ &quot;₽&quot;_-;\-* #,##0\ &quot;₽&quot;_-;_-* &quot;-&quot;\ &quot;₽&quot;_-;_-@_-"/>
    <numFmt numFmtId="168" formatCode="_-* #,##0.00\ _₽_-;\-* #,##0.00\ _₽_-;_-* &quot;-&quot;??\ _₽_-;_-@_-"/>
    <numFmt numFmtId="169" formatCode="_-* #,##0\ _₽_-;\-* #,##0\ _₽_-;_-* &quot;-&quot;\ _₽_-;_-@_-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6.15"/>
      <name val="Arial"/>
      <family val="2"/>
    </font>
    <font>
      <u/>
      <sz val="12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Arial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9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1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3" applyNumberFormat="0" applyAlignment="0" applyProtection="0"/>
    <xf numFmtId="0" fontId="25" fillId="20" borderId="14" applyNumberFormat="0" applyAlignment="0" applyProtection="0"/>
    <xf numFmtId="0" fontId="26" fillId="20" borderId="13" applyNumberFormat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21" borderId="19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23" borderId="20" applyNumberFormat="0" applyFont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vertical="top"/>
    </xf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4" fontId="7" fillId="0" borderId="0" xfId="0" applyNumberFormat="1" applyFont="1"/>
    <xf numFmtId="164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2" fontId="8" fillId="0" borderId="0" xfId="0" applyNumberFormat="1" applyFont="1" applyFill="1" applyBorder="1"/>
    <xf numFmtId="164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3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Border="1"/>
    <xf numFmtId="3" fontId="16" fillId="0" borderId="0" xfId="0" applyNumberFormat="1" applyFont="1" applyFill="1" applyBorder="1"/>
    <xf numFmtId="0" fontId="15" fillId="0" borderId="0" xfId="10" applyFont="1" applyFill="1" applyBorder="1"/>
    <xf numFmtId="164" fontId="16" fillId="0" borderId="0" xfId="0" applyNumberFormat="1" applyFont="1" applyFill="1" applyBorder="1"/>
    <xf numFmtId="3" fontId="8" fillId="0" borderId="10" xfId="7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/>
    <xf numFmtId="3" fontId="7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Border="1"/>
    <xf numFmtId="3" fontId="8" fillId="0" borderId="0" xfId="0" applyNumberFormat="1" applyFont="1" applyFill="1"/>
    <xf numFmtId="0" fontId="7" fillId="0" borderId="0" xfId="0" applyFont="1" applyFill="1"/>
    <xf numFmtId="2" fontId="8" fillId="0" borderId="0" xfId="0" applyNumberFormat="1" applyFont="1" applyFill="1"/>
    <xf numFmtId="3" fontId="8" fillId="0" borderId="0" xfId="0" applyNumberFormat="1" applyFont="1" applyFill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0" fillId="0" borderId="0" xfId="13" applyFont="1" applyAlignment="1" applyProtection="1">
      <alignment horizontal="left" indent="2"/>
    </xf>
    <xf numFmtId="164" fontId="8" fillId="0" borderId="0" xfId="0" applyNumberFormat="1" applyFont="1" applyFill="1" applyBorder="1"/>
    <xf numFmtId="3" fontId="6" fillId="0" borderId="11" xfId="0" applyNumberFormat="1" applyFont="1" applyFill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3" fontId="4" fillId="0" borderId="11" xfId="10" applyNumberFormat="1" applyFont="1" applyFill="1" applyBorder="1" applyAlignment="1">
      <alignment horizontal="right"/>
    </xf>
    <xf numFmtId="165" fontId="7" fillId="0" borderId="11" xfId="1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>
      <alignment horizontal="right"/>
    </xf>
    <xf numFmtId="3" fontId="8" fillId="0" borderId="11" xfId="18" applyNumberFormat="1" applyFont="1" applyFill="1" applyBorder="1" applyAlignment="1" applyProtection="1">
      <alignment horizontal="right"/>
    </xf>
    <xf numFmtId="3" fontId="8" fillId="0" borderId="11" xfId="24" applyNumberFormat="1" applyFont="1" applyFill="1" applyBorder="1" applyAlignment="1" applyProtection="1">
      <alignment horizontal="right"/>
    </xf>
    <xf numFmtId="3" fontId="8" fillId="0" borderId="11" xfId="0" applyNumberFormat="1" applyFont="1" applyFill="1" applyBorder="1" applyAlignment="1" applyProtection="1">
      <alignment horizontal="right"/>
    </xf>
    <xf numFmtId="3" fontId="6" fillId="0" borderId="11" xfId="18" applyNumberFormat="1" applyFont="1" applyFill="1" applyBorder="1" applyAlignment="1" applyProtection="1">
      <alignment horizontal="right"/>
    </xf>
    <xf numFmtId="10" fontId="7" fillId="0" borderId="0" xfId="0" applyNumberFormat="1" applyFont="1"/>
    <xf numFmtId="3" fontId="4" fillId="0" borderId="11" xfId="0" applyNumberFormat="1" applyFont="1" applyBorder="1" applyAlignment="1">
      <alignment horizontal="right"/>
    </xf>
    <xf numFmtId="3" fontId="39" fillId="0" borderId="11" xfId="18" applyNumberFormat="1" applyFont="1" applyFill="1" applyBorder="1" applyAlignment="1">
      <alignment horizontal="right" wrapText="1"/>
    </xf>
    <xf numFmtId="3" fontId="4" fillId="0" borderId="11" xfId="0" applyNumberFormat="1" applyFont="1" applyFill="1" applyBorder="1" applyAlignment="1">
      <alignment horizontal="right"/>
    </xf>
    <xf numFmtId="3" fontId="40" fillId="0" borderId="11" xfId="18" applyNumberFormat="1" applyFont="1" applyFill="1" applyBorder="1" applyAlignment="1">
      <alignment horizontal="right" wrapText="1"/>
    </xf>
    <xf numFmtId="1" fontId="4" fillId="0" borderId="1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165" fontId="8" fillId="0" borderId="11" xfId="74" applyNumberFormat="1" applyFont="1" applyFill="1" applyBorder="1" applyAlignment="1" applyProtection="1">
      <alignment horizontal="right"/>
    </xf>
    <xf numFmtId="165" fontId="8" fillId="0" borderId="22" xfId="74" applyNumberFormat="1" applyFont="1" applyFill="1" applyBorder="1" applyAlignment="1" applyProtection="1">
      <alignment horizontal="right"/>
    </xf>
    <xf numFmtId="0" fontId="11" fillId="0" borderId="0" xfId="1" quotePrefix="1" applyFont="1" applyBorder="1" applyAlignment="1">
      <alignment horizontal="left" wrapText="1"/>
    </xf>
    <xf numFmtId="0" fontId="6" fillId="0" borderId="0" xfId="13" applyFont="1" applyAlignment="1" applyProtection="1">
      <alignment horizontal="left"/>
    </xf>
    <xf numFmtId="0" fontId="11" fillId="0" borderId="0" xfId="1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13" fillId="0" borderId="0" xfId="10" applyFont="1" applyAlignment="1">
      <alignment horizontal="left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76"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40% - Акцент1 2" xfId="31"/>
    <cellStyle name="40% - Акцент2 2" xfId="32"/>
    <cellStyle name="40% - Акцент3 2" xfId="33"/>
    <cellStyle name="40% - Акцент4 2" xfId="34"/>
    <cellStyle name="40% - Акцент5 2" xfId="35"/>
    <cellStyle name="40% - Акцент6 2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Comma" xfId="20"/>
    <cellStyle name="Comma [0]" xfId="19"/>
    <cellStyle name="Comma [0] 2" xfId="66"/>
    <cellStyle name="Comma 2" xfId="67"/>
    <cellStyle name="Comma 3" xfId="68"/>
    <cellStyle name="Comma 4" xfId="69"/>
    <cellStyle name="Currency" xfId="21"/>
    <cellStyle name="Currency [0]" xfId="22"/>
    <cellStyle name="Currency [0] 2" xfId="70"/>
    <cellStyle name="Currency 2" xfId="71"/>
    <cellStyle name="Currency 3" xfId="72"/>
    <cellStyle name="Currency 4" xfId="73"/>
    <cellStyle name="m49048872" xfId="15"/>
    <cellStyle name="Normal" xfId="12"/>
    <cellStyle name="Percent" xfId="23"/>
    <cellStyle name="Акцент1 2" xfId="43"/>
    <cellStyle name="Акцент2 2" xfId="44"/>
    <cellStyle name="Акцент3 2" xfId="45"/>
    <cellStyle name="Акцент4 2" xfId="46"/>
    <cellStyle name="Акцент5 2" xfId="47"/>
    <cellStyle name="Акцент6 2" xfId="48"/>
    <cellStyle name="Ввод  2" xfId="49"/>
    <cellStyle name="Вывод 2" xfId="50"/>
    <cellStyle name="Вычисление 2" xfId="51"/>
    <cellStyle name="Гиперссылка" xfId="1" builtinId="8"/>
    <cellStyle name="Гиперссылка 2" xfId="13"/>
    <cellStyle name="Заголовок 1 2" xfId="52"/>
    <cellStyle name="Заголовок 2 2" xfId="53"/>
    <cellStyle name="Заголовок 3 2" xfId="54"/>
    <cellStyle name="Заголовок 4 2" xfId="55"/>
    <cellStyle name="Итог 2" xfId="56"/>
    <cellStyle name="Контрольная ячейка 2" xfId="57"/>
    <cellStyle name="Название 2" xfId="58"/>
    <cellStyle name="Нейтральный 2" xfId="59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2 4" xfId="74"/>
    <cellStyle name="Обычный 3" xfId="14"/>
    <cellStyle name="Обычный 3 2" xfId="18"/>
    <cellStyle name="Обычный 4" xfId="4"/>
    <cellStyle name="Обычный 4 2" xfId="24"/>
    <cellStyle name="Обычный 5" xfId="5"/>
    <cellStyle name="Обычный 7" xfId="6"/>
    <cellStyle name="Плохой 2" xfId="60"/>
    <cellStyle name="Пояснение 2" xfId="61"/>
    <cellStyle name="Примечание 2" xfId="62"/>
    <cellStyle name="Процентный 2" xfId="16"/>
    <cellStyle name="Процентный 2 2" xfId="17"/>
    <cellStyle name="Процентный 3" xfId="75"/>
    <cellStyle name="Связанная ячейка 2" xfId="63"/>
    <cellStyle name="Текст предупреждения 2" xfId="64"/>
    <cellStyle name="Финансовый 2" xfId="2"/>
    <cellStyle name="Финансовый 3" xfId="9"/>
    <cellStyle name="Хороший 2" xfId="6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workbookViewId="0">
      <selection activeCell="R3" sqref="R3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7" t="s">
        <v>2</v>
      </c>
      <c r="B3" s="83" t="s">
        <v>42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7.25" customHeight="1" x14ac:dyDescent="0.25">
      <c r="A4" s="7" t="s">
        <v>3</v>
      </c>
      <c r="B4" s="85" t="s">
        <v>43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6" spans="1:16" s="31" customFormat="1" x14ac:dyDescent="0.25">
      <c r="B6" s="55" t="s">
        <v>6</v>
      </c>
      <c r="F6" s="23"/>
      <c r="G6" s="23"/>
      <c r="H6" s="23"/>
      <c r="I6" s="23"/>
    </row>
    <row r="7" spans="1:16" s="31" customFormat="1" x14ac:dyDescent="0.25">
      <c r="B7" s="86" t="s">
        <v>44</v>
      </c>
      <c r="C7" s="86"/>
      <c r="D7" s="86"/>
      <c r="F7" s="23"/>
      <c r="G7" s="23"/>
      <c r="H7" s="23"/>
      <c r="I7" s="23"/>
    </row>
    <row r="8" spans="1:16" s="31" customFormat="1" x14ac:dyDescent="0.25">
      <c r="B8" s="56" t="s">
        <v>39</v>
      </c>
      <c r="F8" s="23"/>
      <c r="G8" s="23"/>
      <c r="H8" s="23"/>
      <c r="I8" s="23"/>
    </row>
    <row r="9" spans="1:16" s="31" customFormat="1" x14ac:dyDescent="0.25">
      <c r="B9" s="57"/>
      <c r="F9" s="23"/>
      <c r="G9" s="23"/>
      <c r="H9" s="23"/>
      <c r="I9" s="23"/>
    </row>
    <row r="10" spans="1:16" s="31" customFormat="1" x14ac:dyDescent="0.25">
      <c r="B10" s="84" t="s">
        <v>45</v>
      </c>
      <c r="C10" s="84"/>
      <c r="D10" s="84"/>
      <c r="F10" s="23"/>
      <c r="G10" s="23"/>
      <c r="H10" s="23"/>
      <c r="I10" s="23"/>
    </row>
    <row r="11" spans="1:16" x14ac:dyDescent="0.25">
      <c r="D11" s="6"/>
    </row>
  </sheetData>
  <mergeCells count="4">
    <mergeCell ref="B3:P3"/>
    <mergeCell ref="B10:D10"/>
    <mergeCell ref="B4:P4"/>
    <mergeCell ref="B7:D7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zoomScale="80" zoomScaleNormal="80" workbookViewId="0">
      <pane xSplit="1" topLeftCell="B1" activePane="topRight" state="frozen"/>
      <selection pane="topRight" activeCell="M1" sqref="M1"/>
    </sheetView>
  </sheetViews>
  <sheetFormatPr defaultColWidth="9.140625" defaultRowHeight="15.75" x14ac:dyDescent="0.25"/>
  <cols>
    <col min="1" max="1" width="44.85546875" style="2" customWidth="1"/>
    <col min="2" max="2" width="17.42578125" style="15" customWidth="1"/>
    <col min="3" max="3" width="12.7109375" style="2" customWidth="1"/>
    <col min="4" max="4" width="12.7109375" style="15" customWidth="1"/>
    <col min="5" max="5" width="12.7109375" style="2" customWidth="1"/>
    <col min="6" max="6" width="12.7109375" style="15" customWidth="1"/>
    <col min="7" max="7" width="12.7109375" style="2" customWidth="1"/>
    <col min="8" max="8" width="14.42578125" style="15" customWidth="1"/>
    <col min="9" max="9" width="12.7109375" style="2" customWidth="1"/>
    <col min="10" max="10" width="12.7109375" style="15" customWidth="1"/>
    <col min="11" max="11" width="12.7109375" style="2" customWidth="1"/>
    <col min="12" max="12" width="12.7109375" style="48" customWidth="1"/>
    <col min="13" max="13" width="12.7109375" style="2" customWidth="1"/>
    <col min="14" max="14" width="18" style="2" customWidth="1"/>
    <col min="15" max="19" width="12.7109375" style="2" customWidth="1"/>
    <col min="20" max="20" width="15" style="2" customWidth="1"/>
    <col min="21" max="23" width="12.7109375" style="2" customWidth="1"/>
    <col min="24" max="24" width="12.7109375" style="52" customWidth="1"/>
    <col min="25" max="25" width="12.7109375" style="2" customWidth="1"/>
    <col min="26" max="26" width="18.140625" style="2" customWidth="1"/>
    <col min="27" max="31" width="12.7109375" style="2" customWidth="1"/>
    <col min="32" max="32" width="13.5703125" style="2" customWidth="1"/>
    <col min="33" max="37" width="12.7109375" style="2" customWidth="1"/>
    <col min="38" max="38" width="17.7109375" style="2" customWidth="1"/>
    <col min="39" max="39" width="13.140625" style="2" customWidth="1"/>
    <col min="40" max="40" width="13.28515625" style="2" customWidth="1"/>
    <col min="41" max="41" width="14.140625" style="2" customWidth="1"/>
    <col min="42" max="42" width="13.28515625" style="2" customWidth="1"/>
    <col min="43" max="43" width="13.5703125" style="2" customWidth="1"/>
    <col min="44" max="44" width="14.28515625" style="2" customWidth="1"/>
    <col min="45" max="45" width="13.28515625" style="2" customWidth="1"/>
    <col min="46" max="46" width="13.5703125" style="2" customWidth="1"/>
    <col min="47" max="47" width="12.42578125" style="2" customWidth="1"/>
    <col min="48" max="48" width="12.5703125" style="2" customWidth="1"/>
    <col min="49" max="49" width="14.7109375" style="2" customWidth="1"/>
    <col min="50" max="16384" width="9.140625" style="2"/>
  </cols>
  <sheetData>
    <row r="1" spans="1:50" ht="33" customHeight="1" x14ac:dyDescent="0.25">
      <c r="A1" s="98" t="s">
        <v>5</v>
      </c>
      <c r="B1" s="98"/>
    </row>
    <row r="2" spans="1:50" s="8" customFormat="1" ht="35.25" customHeight="1" x14ac:dyDescent="0.25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44"/>
      <c r="O2" s="45"/>
      <c r="P2" s="44"/>
      <c r="Q2" s="46"/>
      <c r="R2" s="44"/>
      <c r="S2" s="46"/>
      <c r="T2" s="44"/>
      <c r="U2" s="46"/>
      <c r="V2" s="44"/>
      <c r="W2" s="46"/>
      <c r="X2" s="44"/>
      <c r="Y2" s="46"/>
    </row>
    <row r="3" spans="1:50" s="8" customFormat="1" ht="18" customHeight="1" x14ac:dyDescent="0.25">
      <c r="A3" s="101"/>
      <c r="B3" s="100">
        <v>2020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87">
        <v>2021</v>
      </c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>
        <v>2022</v>
      </c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>
        <v>2023</v>
      </c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</row>
    <row r="4" spans="1:50" s="10" customFormat="1" ht="15.75" customHeight="1" x14ac:dyDescent="0.25">
      <c r="A4" s="102"/>
      <c r="B4" s="88" t="s">
        <v>7</v>
      </c>
      <c r="C4" s="89"/>
      <c r="D4" s="92" t="s">
        <v>8</v>
      </c>
      <c r="E4" s="93"/>
      <c r="F4" s="93"/>
      <c r="G4" s="93"/>
      <c r="H4" s="93"/>
      <c r="I4" s="93"/>
      <c r="J4" s="93"/>
      <c r="K4" s="93"/>
      <c r="L4" s="93"/>
      <c r="M4" s="94"/>
      <c r="N4" s="88" t="s">
        <v>7</v>
      </c>
      <c r="O4" s="89"/>
      <c r="P4" s="92" t="s">
        <v>8</v>
      </c>
      <c r="Q4" s="93"/>
      <c r="R4" s="93"/>
      <c r="S4" s="93"/>
      <c r="T4" s="93"/>
      <c r="U4" s="93"/>
      <c r="V4" s="93"/>
      <c r="W4" s="93"/>
      <c r="X4" s="93"/>
      <c r="Y4" s="94"/>
      <c r="Z4" s="88" t="s">
        <v>7</v>
      </c>
      <c r="AA4" s="89"/>
      <c r="AB4" s="92" t="s">
        <v>8</v>
      </c>
      <c r="AC4" s="93"/>
      <c r="AD4" s="93"/>
      <c r="AE4" s="93"/>
      <c r="AF4" s="93"/>
      <c r="AG4" s="93"/>
      <c r="AH4" s="93"/>
      <c r="AI4" s="93"/>
      <c r="AJ4" s="93"/>
      <c r="AK4" s="94"/>
      <c r="AL4" s="88" t="s">
        <v>7</v>
      </c>
      <c r="AM4" s="89"/>
      <c r="AN4" s="92" t="s">
        <v>8</v>
      </c>
      <c r="AO4" s="93"/>
      <c r="AP4" s="93"/>
      <c r="AQ4" s="93"/>
      <c r="AR4" s="93"/>
      <c r="AS4" s="93"/>
      <c r="AT4" s="93"/>
      <c r="AU4" s="93"/>
      <c r="AV4" s="93"/>
      <c r="AW4" s="94"/>
    </row>
    <row r="5" spans="1:50" s="10" customFormat="1" ht="30.75" customHeight="1" x14ac:dyDescent="0.25">
      <c r="A5" s="102"/>
      <c r="B5" s="90"/>
      <c r="C5" s="91"/>
      <c r="D5" s="95" t="s">
        <v>9</v>
      </c>
      <c r="E5" s="96"/>
      <c r="F5" s="95" t="s">
        <v>10</v>
      </c>
      <c r="G5" s="96"/>
      <c r="H5" s="95" t="s">
        <v>11</v>
      </c>
      <c r="I5" s="96"/>
      <c r="J5" s="95" t="s">
        <v>12</v>
      </c>
      <c r="K5" s="96"/>
      <c r="L5" s="95" t="s">
        <v>13</v>
      </c>
      <c r="M5" s="96"/>
      <c r="N5" s="90"/>
      <c r="O5" s="91"/>
      <c r="P5" s="95" t="s">
        <v>9</v>
      </c>
      <c r="Q5" s="96"/>
      <c r="R5" s="95" t="s">
        <v>10</v>
      </c>
      <c r="S5" s="96"/>
      <c r="T5" s="95" t="s">
        <v>11</v>
      </c>
      <c r="U5" s="96"/>
      <c r="V5" s="95" t="s">
        <v>12</v>
      </c>
      <c r="W5" s="96"/>
      <c r="X5" s="95" t="s">
        <v>13</v>
      </c>
      <c r="Y5" s="96"/>
      <c r="Z5" s="90"/>
      <c r="AA5" s="91"/>
      <c r="AB5" s="95" t="s">
        <v>9</v>
      </c>
      <c r="AC5" s="96"/>
      <c r="AD5" s="95" t="s">
        <v>10</v>
      </c>
      <c r="AE5" s="96"/>
      <c r="AF5" s="95" t="s">
        <v>11</v>
      </c>
      <c r="AG5" s="96"/>
      <c r="AH5" s="95" t="s">
        <v>12</v>
      </c>
      <c r="AI5" s="96"/>
      <c r="AJ5" s="95" t="s">
        <v>13</v>
      </c>
      <c r="AK5" s="96"/>
      <c r="AL5" s="90"/>
      <c r="AM5" s="91"/>
      <c r="AN5" s="95" t="s">
        <v>9</v>
      </c>
      <c r="AO5" s="96"/>
      <c r="AP5" s="95" t="s">
        <v>10</v>
      </c>
      <c r="AQ5" s="96"/>
      <c r="AR5" s="95" t="s">
        <v>11</v>
      </c>
      <c r="AS5" s="96"/>
      <c r="AT5" s="95" t="s">
        <v>12</v>
      </c>
      <c r="AU5" s="96"/>
      <c r="AV5" s="95" t="s">
        <v>13</v>
      </c>
      <c r="AW5" s="96"/>
    </row>
    <row r="6" spans="1:50" s="10" customFormat="1" x14ac:dyDescent="0.25">
      <c r="A6" s="12"/>
      <c r="B6" s="16" t="s">
        <v>34</v>
      </c>
      <c r="C6" s="17" t="s">
        <v>14</v>
      </c>
      <c r="D6" s="16" t="s">
        <v>34</v>
      </c>
      <c r="E6" s="17" t="s">
        <v>14</v>
      </c>
      <c r="F6" s="16" t="s">
        <v>34</v>
      </c>
      <c r="G6" s="17" t="s">
        <v>14</v>
      </c>
      <c r="H6" s="16" t="s">
        <v>34</v>
      </c>
      <c r="I6" s="17" t="s">
        <v>14</v>
      </c>
      <c r="J6" s="16" t="s">
        <v>34</v>
      </c>
      <c r="K6" s="17" t="s">
        <v>14</v>
      </c>
      <c r="L6" s="16" t="s">
        <v>34</v>
      </c>
      <c r="M6" s="17" t="s">
        <v>14</v>
      </c>
      <c r="N6" s="16" t="s">
        <v>34</v>
      </c>
      <c r="O6" s="17" t="s">
        <v>14</v>
      </c>
      <c r="P6" s="16" t="s">
        <v>34</v>
      </c>
      <c r="Q6" s="17" t="s">
        <v>14</v>
      </c>
      <c r="R6" s="16" t="s">
        <v>34</v>
      </c>
      <c r="S6" s="17" t="s">
        <v>14</v>
      </c>
      <c r="T6" s="16" t="s">
        <v>34</v>
      </c>
      <c r="U6" s="17" t="s">
        <v>14</v>
      </c>
      <c r="V6" s="16" t="s">
        <v>34</v>
      </c>
      <c r="W6" s="17" t="s">
        <v>14</v>
      </c>
      <c r="X6" s="16" t="s">
        <v>34</v>
      </c>
      <c r="Y6" s="17" t="s">
        <v>14</v>
      </c>
      <c r="Z6" s="16" t="s">
        <v>34</v>
      </c>
      <c r="AA6" s="17" t="s">
        <v>14</v>
      </c>
      <c r="AB6" s="16" t="s">
        <v>34</v>
      </c>
      <c r="AC6" s="17" t="s">
        <v>14</v>
      </c>
      <c r="AD6" s="16" t="s">
        <v>34</v>
      </c>
      <c r="AE6" s="17" t="s">
        <v>14</v>
      </c>
      <c r="AF6" s="16" t="s">
        <v>34</v>
      </c>
      <c r="AG6" s="17" t="s">
        <v>14</v>
      </c>
      <c r="AH6" s="16" t="s">
        <v>34</v>
      </c>
      <c r="AI6" s="17" t="s">
        <v>14</v>
      </c>
      <c r="AJ6" s="16" t="s">
        <v>34</v>
      </c>
      <c r="AK6" s="17" t="s">
        <v>14</v>
      </c>
      <c r="AL6" s="16" t="s">
        <v>34</v>
      </c>
      <c r="AM6" s="17" t="s">
        <v>14</v>
      </c>
      <c r="AN6" s="16" t="s">
        <v>34</v>
      </c>
      <c r="AO6" s="17" t="s">
        <v>14</v>
      </c>
      <c r="AP6" s="16" t="s">
        <v>34</v>
      </c>
      <c r="AQ6" s="17" t="s">
        <v>14</v>
      </c>
      <c r="AR6" s="16" t="s">
        <v>34</v>
      </c>
      <c r="AS6" s="17" t="s">
        <v>14</v>
      </c>
      <c r="AT6" s="16" t="s">
        <v>34</v>
      </c>
      <c r="AU6" s="17" t="s">
        <v>14</v>
      </c>
      <c r="AV6" s="16" t="s">
        <v>34</v>
      </c>
      <c r="AW6" s="17" t="s">
        <v>14</v>
      </c>
    </row>
    <row r="7" spans="1:50" s="4" customFormat="1" x14ac:dyDescent="0.25">
      <c r="A7" s="39" t="s">
        <v>1</v>
      </c>
      <c r="B7" s="71">
        <v>218525000</v>
      </c>
      <c r="C7" s="62">
        <v>100</v>
      </c>
      <c r="D7" s="71">
        <v>33201678</v>
      </c>
      <c r="E7" s="75">
        <v>100</v>
      </c>
      <c r="F7" s="71">
        <v>76815540</v>
      </c>
      <c r="G7" s="62">
        <v>100</v>
      </c>
      <c r="H7" s="71">
        <f xml:space="preserve"> 107720037-J7</f>
        <v>94370586</v>
      </c>
      <c r="I7" s="62">
        <v>100</v>
      </c>
      <c r="J7" s="71">
        <v>13349451</v>
      </c>
      <c r="K7" s="62">
        <v>100</v>
      </c>
      <c r="L7" s="73">
        <v>787745</v>
      </c>
      <c r="M7" s="62">
        <v>100</v>
      </c>
      <c r="N7" s="59">
        <v>233783292</v>
      </c>
      <c r="O7" s="62">
        <v>100</v>
      </c>
      <c r="P7" s="59">
        <v>34790772</v>
      </c>
      <c r="Q7" s="62">
        <v>100</v>
      </c>
      <c r="R7" s="59">
        <v>80365260</v>
      </c>
      <c r="S7" s="62">
        <v>100</v>
      </c>
      <c r="T7" s="59">
        <v>101547645</v>
      </c>
      <c r="U7" s="62">
        <v>100</v>
      </c>
      <c r="V7" s="59">
        <v>16217246</v>
      </c>
      <c r="W7" s="62">
        <v>100</v>
      </c>
      <c r="X7" s="59">
        <v>862369</v>
      </c>
      <c r="Y7" s="62">
        <v>100</v>
      </c>
      <c r="Z7" s="69">
        <v>252444309</v>
      </c>
      <c r="AA7" s="62">
        <v>100</v>
      </c>
      <c r="AB7" s="69">
        <v>38987621</v>
      </c>
      <c r="AC7" s="62">
        <v>100</v>
      </c>
      <c r="AD7" s="69">
        <v>87425803</v>
      </c>
      <c r="AE7" s="62">
        <v>100</v>
      </c>
      <c r="AF7" s="69">
        <v>107993307</v>
      </c>
      <c r="AG7" s="62">
        <v>100</v>
      </c>
      <c r="AH7" s="69">
        <v>17150360</v>
      </c>
      <c r="AI7" s="62">
        <v>100</v>
      </c>
      <c r="AJ7" s="59">
        <v>887218</v>
      </c>
      <c r="AK7" s="62">
        <v>100</v>
      </c>
      <c r="AL7" s="69">
        <v>287598998</v>
      </c>
      <c r="AM7" s="62">
        <v>100</v>
      </c>
      <c r="AN7" s="69">
        <v>42427701</v>
      </c>
      <c r="AO7" s="62">
        <v>100</v>
      </c>
      <c r="AP7" s="69">
        <v>99282645</v>
      </c>
      <c r="AQ7" s="62">
        <v>100</v>
      </c>
      <c r="AR7" s="69">
        <v>122142024</v>
      </c>
      <c r="AS7" s="62">
        <v>100</v>
      </c>
      <c r="AT7" s="69">
        <v>22382017</v>
      </c>
      <c r="AU7" s="62">
        <v>100</v>
      </c>
      <c r="AV7" s="59">
        <v>1364611</v>
      </c>
      <c r="AW7" s="62">
        <v>100</v>
      </c>
    </row>
    <row r="8" spans="1:50" s="23" customFormat="1" ht="31.5" x14ac:dyDescent="0.25">
      <c r="A8" s="40" t="s">
        <v>15</v>
      </c>
      <c r="B8" s="76">
        <v>5683557</v>
      </c>
      <c r="C8" s="63">
        <v>2.6008726690310033</v>
      </c>
      <c r="D8" s="76">
        <v>1564272</v>
      </c>
      <c r="E8" s="64">
        <v>4.7114245249893694</v>
      </c>
      <c r="F8" s="76">
        <v>819686</v>
      </c>
      <c r="G8" s="77">
        <v>1.067083561477274</v>
      </c>
      <c r="H8" s="76">
        <f xml:space="preserve"> 3054034-J8</f>
        <v>2522205</v>
      </c>
      <c r="I8" s="77">
        <v>2.6726601019516822</v>
      </c>
      <c r="J8" s="76">
        <v>531829</v>
      </c>
      <c r="K8" s="77">
        <v>3.9839016600757589</v>
      </c>
      <c r="L8" s="78">
        <v>245565</v>
      </c>
      <c r="M8" s="77">
        <v>31.173158826777701</v>
      </c>
      <c r="N8" s="79">
        <v>5814109</v>
      </c>
      <c r="O8" s="63">
        <v>2.4869651506147838</v>
      </c>
      <c r="P8" s="79">
        <v>1682167</v>
      </c>
      <c r="Q8" s="60">
        <f>(P8/$P$7)*100</f>
        <v>4.8350953522962925</v>
      </c>
      <c r="R8" s="79">
        <v>735494</v>
      </c>
      <c r="S8" s="61">
        <v>0.91518897593313342</v>
      </c>
      <c r="T8" s="79">
        <v>2681925</v>
      </c>
      <c r="U8" s="60">
        <v>2.6410509076798383</v>
      </c>
      <c r="V8" s="79">
        <v>511632</v>
      </c>
      <c r="W8" s="64">
        <v>3.1548636556416545</v>
      </c>
      <c r="X8" s="65">
        <v>202891</v>
      </c>
      <c r="Y8" s="60">
        <v>23.5271676045869</v>
      </c>
      <c r="Z8" s="66">
        <v>5345176</v>
      </c>
      <c r="AA8" s="63">
        <v>2.1173683895563675</v>
      </c>
      <c r="AB8" s="66">
        <v>1609192</v>
      </c>
      <c r="AC8" s="60">
        <v>4.1274434262095658</v>
      </c>
      <c r="AD8" s="66">
        <v>568966</v>
      </c>
      <c r="AE8" s="61">
        <v>0.65079871213765117</v>
      </c>
      <c r="AF8" s="66">
        <v>2480359</v>
      </c>
      <c r="AG8" s="60">
        <v>2.29677103970897</v>
      </c>
      <c r="AH8" s="66">
        <v>468423</v>
      </c>
      <c r="AI8" s="64">
        <v>2.7312721132384392</v>
      </c>
      <c r="AJ8" s="65">
        <v>218236</v>
      </c>
      <c r="AK8" s="60">
        <v>24.6</v>
      </c>
      <c r="AL8" s="66">
        <v>8202892</v>
      </c>
      <c r="AM8" s="63">
        <v>2.8521976978515067</v>
      </c>
      <c r="AN8" s="66">
        <v>1988803</v>
      </c>
      <c r="AO8" s="60">
        <v>4.6875106431055507</v>
      </c>
      <c r="AP8" s="66">
        <v>957488</v>
      </c>
      <c r="AQ8" s="61">
        <v>0.96440621621230982</v>
      </c>
      <c r="AR8" s="66">
        <v>3451501</v>
      </c>
      <c r="AS8" s="60">
        <v>2.8258095673934469</v>
      </c>
      <c r="AT8" s="66">
        <v>1342464</v>
      </c>
      <c r="AU8" s="64">
        <v>5.9979580928742928</v>
      </c>
      <c r="AV8" s="65">
        <v>462636</v>
      </c>
      <c r="AW8" s="60">
        <v>33.902408818337243</v>
      </c>
      <c r="AX8" s="58"/>
    </row>
    <row r="9" spans="1:50" s="23" customFormat="1" x14ac:dyDescent="0.25">
      <c r="A9" s="40" t="s">
        <v>16</v>
      </c>
      <c r="B9" s="76" t="s">
        <v>36</v>
      </c>
      <c r="C9" s="63" t="s">
        <v>36</v>
      </c>
      <c r="D9" s="76" t="s">
        <v>36</v>
      </c>
      <c r="E9" s="64" t="s">
        <v>36</v>
      </c>
      <c r="F9" s="76" t="s">
        <v>36</v>
      </c>
      <c r="G9" s="77" t="s">
        <v>36</v>
      </c>
      <c r="H9" s="76" t="s">
        <v>36</v>
      </c>
      <c r="I9" s="77" t="s">
        <v>36</v>
      </c>
      <c r="J9" s="76" t="s">
        <v>36</v>
      </c>
      <c r="K9" s="77" t="s">
        <v>36</v>
      </c>
      <c r="L9" s="78" t="s">
        <v>35</v>
      </c>
      <c r="M9" s="77" t="s">
        <v>35</v>
      </c>
      <c r="N9" s="79" t="s">
        <v>36</v>
      </c>
      <c r="O9" s="63" t="s">
        <v>36</v>
      </c>
      <c r="P9" s="79" t="s">
        <v>36</v>
      </c>
      <c r="Q9" s="60" t="s">
        <v>36</v>
      </c>
      <c r="R9" s="79" t="s">
        <v>36</v>
      </c>
      <c r="S9" s="61" t="s">
        <v>36</v>
      </c>
      <c r="T9" s="79" t="s">
        <v>36</v>
      </c>
      <c r="U9" s="60" t="s">
        <v>36</v>
      </c>
      <c r="V9" s="79" t="s">
        <v>36</v>
      </c>
      <c r="W9" s="64" t="s">
        <v>36</v>
      </c>
      <c r="X9" s="65" t="s">
        <v>35</v>
      </c>
      <c r="Y9" s="60" t="s">
        <v>35</v>
      </c>
      <c r="Z9" s="68" t="s">
        <v>36</v>
      </c>
      <c r="AA9" s="63" t="s">
        <v>36</v>
      </c>
      <c r="AB9" s="68" t="s">
        <v>36</v>
      </c>
      <c r="AC9" s="60" t="s">
        <v>36</v>
      </c>
      <c r="AD9" s="68" t="s">
        <v>36</v>
      </c>
      <c r="AE9" s="61" t="s">
        <v>36</v>
      </c>
      <c r="AF9" s="68" t="s">
        <v>36</v>
      </c>
      <c r="AG9" s="60" t="s">
        <v>36</v>
      </c>
      <c r="AH9" s="68" t="s">
        <v>36</v>
      </c>
      <c r="AI9" s="64" t="s">
        <v>36</v>
      </c>
      <c r="AJ9" s="65" t="s">
        <v>35</v>
      </c>
      <c r="AK9" s="60" t="s">
        <v>35</v>
      </c>
      <c r="AL9" s="68" t="s">
        <v>36</v>
      </c>
      <c r="AM9" s="63" t="s">
        <v>36</v>
      </c>
      <c r="AN9" s="68" t="s">
        <v>36</v>
      </c>
      <c r="AO9" s="60" t="s">
        <v>36</v>
      </c>
      <c r="AP9" s="68" t="s">
        <v>36</v>
      </c>
      <c r="AQ9" s="61" t="s">
        <v>36</v>
      </c>
      <c r="AR9" s="68" t="s">
        <v>36</v>
      </c>
      <c r="AS9" s="60" t="s">
        <v>36</v>
      </c>
      <c r="AT9" s="68" t="s">
        <v>36</v>
      </c>
      <c r="AU9" s="64" t="s">
        <v>36</v>
      </c>
      <c r="AV9" s="65" t="s">
        <v>35</v>
      </c>
      <c r="AW9" s="60" t="s">
        <v>35</v>
      </c>
      <c r="AX9" s="58"/>
    </row>
    <row r="10" spans="1:50" s="23" customFormat="1" x14ac:dyDescent="0.25">
      <c r="A10" s="40" t="s">
        <v>17</v>
      </c>
      <c r="B10" s="76">
        <v>72428321</v>
      </c>
      <c r="C10" s="63">
        <v>33.144180757350419</v>
      </c>
      <c r="D10" s="76">
        <v>12845586</v>
      </c>
      <c r="E10" s="64">
        <v>38.689568641681305</v>
      </c>
      <c r="F10" s="76">
        <v>4582667</v>
      </c>
      <c r="G10" s="77">
        <v>5.9658071791202669</v>
      </c>
      <c r="H10" s="76">
        <f xml:space="preserve"> 54847038-J10</f>
        <v>52853614</v>
      </c>
      <c r="I10" s="77">
        <v>56.006448873804814</v>
      </c>
      <c r="J10" s="76">
        <v>1993424</v>
      </c>
      <c r="K10" s="77">
        <v>14.932629064670898</v>
      </c>
      <c r="L10" s="78">
        <v>153030</v>
      </c>
      <c r="M10" s="77">
        <v>19.426337203028897</v>
      </c>
      <c r="N10" s="79">
        <v>76790650</v>
      </c>
      <c r="O10" s="63">
        <v>32.846936726342271</v>
      </c>
      <c r="P10" s="79">
        <v>13603418</v>
      </c>
      <c r="Q10" s="60">
        <f t="shared" ref="Q10:Q26" si="0">(P10/$P$7)*100</f>
        <v>39.100650022942865</v>
      </c>
      <c r="R10" s="79">
        <v>4890024</v>
      </c>
      <c r="S10" s="61">
        <v>6.0847485592655337</v>
      </c>
      <c r="T10" s="79">
        <v>55186760</v>
      </c>
      <c r="U10" s="60">
        <v>54.345681773319313</v>
      </c>
      <c r="V10" s="79">
        <v>2933411</v>
      </c>
      <c r="W10" s="64">
        <v>18.088219171121903</v>
      </c>
      <c r="X10" s="65">
        <v>177037</v>
      </c>
      <c r="Y10" s="60">
        <v>20.529147035665709</v>
      </c>
      <c r="Z10" s="66">
        <v>88097492</v>
      </c>
      <c r="AA10" s="63">
        <v>34.897792843490087</v>
      </c>
      <c r="AB10" s="66">
        <v>16918424</v>
      </c>
      <c r="AC10" s="60">
        <v>43.394348170153805</v>
      </c>
      <c r="AD10" s="66">
        <v>7934149</v>
      </c>
      <c r="AE10" s="61">
        <v>9.0752943956374068</v>
      </c>
      <c r="AF10" s="66">
        <v>59731263</v>
      </c>
      <c r="AG10" s="60">
        <v>55.310152693073846</v>
      </c>
      <c r="AH10" s="66">
        <v>3336156</v>
      </c>
      <c r="AI10" s="64">
        <v>19.452396334537582</v>
      </c>
      <c r="AJ10" s="65">
        <v>177500</v>
      </c>
      <c r="AK10" s="60">
        <v>20</v>
      </c>
      <c r="AL10" s="66">
        <v>96694874</v>
      </c>
      <c r="AM10" s="63">
        <v>33.621422422340984</v>
      </c>
      <c r="AN10" s="66">
        <v>17735902</v>
      </c>
      <c r="AO10" s="60">
        <v>41.802646813222331</v>
      </c>
      <c r="AP10" s="66">
        <v>8357848</v>
      </c>
      <c r="AQ10" s="61">
        <v>8.418236641459341</v>
      </c>
      <c r="AR10" s="66">
        <v>67197281</v>
      </c>
      <c r="AS10" s="60">
        <v>55.015693042715583</v>
      </c>
      <c r="AT10" s="66">
        <v>3089958</v>
      </c>
      <c r="AU10" s="64">
        <v>13.805538616113106</v>
      </c>
      <c r="AV10" s="65">
        <v>313885</v>
      </c>
      <c r="AW10" s="60">
        <v>23.001793185017561</v>
      </c>
      <c r="AX10" s="58"/>
    </row>
    <row r="11" spans="1:50" s="23" customFormat="1" ht="51" customHeight="1" x14ac:dyDescent="0.25">
      <c r="A11" s="40" t="s">
        <v>18</v>
      </c>
      <c r="B11" s="76">
        <v>49358278</v>
      </c>
      <c r="C11" s="63">
        <v>22.587016588491018</v>
      </c>
      <c r="D11" s="76">
        <v>4873738</v>
      </c>
      <c r="E11" s="64">
        <v>14.679191816750947</v>
      </c>
      <c r="F11" s="76">
        <v>26875997</v>
      </c>
      <c r="G11" s="77">
        <v>34.987708216332273</v>
      </c>
      <c r="H11" s="76">
        <f xml:space="preserve"> 17408535-J11</f>
        <v>16319727</v>
      </c>
      <c r="I11" s="77">
        <v>17.293234779743766</v>
      </c>
      <c r="J11" s="76">
        <v>1088808</v>
      </c>
      <c r="K11" s="77">
        <v>8.1562005808328752</v>
      </c>
      <c r="L11" s="78">
        <v>200008</v>
      </c>
      <c r="M11" s="77">
        <v>25.389942176719625</v>
      </c>
      <c r="N11" s="79">
        <v>53714093</v>
      </c>
      <c r="O11" s="63">
        <v>22.976018748166144</v>
      </c>
      <c r="P11" s="79">
        <v>5137170</v>
      </c>
      <c r="Q11" s="60">
        <f t="shared" si="0"/>
        <v>14.765898267506108</v>
      </c>
      <c r="R11" s="79">
        <v>27948894</v>
      </c>
      <c r="S11" s="61">
        <v>34.77733289234677</v>
      </c>
      <c r="T11" s="79">
        <v>19198595</v>
      </c>
      <c r="U11" s="60">
        <v>18.90599727842039</v>
      </c>
      <c r="V11" s="79">
        <v>1201309</v>
      </c>
      <c r="W11" s="64">
        <v>7.4076017592629482</v>
      </c>
      <c r="X11" s="65">
        <v>228125</v>
      </c>
      <c r="Y11" s="60">
        <v>26.453293195836121</v>
      </c>
      <c r="Z11" s="66">
        <v>57513379</v>
      </c>
      <c r="AA11" s="63">
        <v>22.78260073591122</v>
      </c>
      <c r="AB11" s="66">
        <v>5051041</v>
      </c>
      <c r="AC11" s="60">
        <v>12.955499387869807</v>
      </c>
      <c r="AD11" s="66">
        <v>28812426</v>
      </c>
      <c r="AE11" s="61">
        <v>32.95643278220733</v>
      </c>
      <c r="AF11" s="66">
        <v>22070151</v>
      </c>
      <c r="AG11" s="60">
        <v>20.436591500989966</v>
      </c>
      <c r="AH11" s="66">
        <v>1343786</v>
      </c>
      <c r="AI11" s="64">
        <v>7.8353224072264371</v>
      </c>
      <c r="AJ11" s="65">
        <v>235975</v>
      </c>
      <c r="AK11" s="60">
        <v>26.6</v>
      </c>
      <c r="AL11" s="66">
        <v>69185682</v>
      </c>
      <c r="AM11" s="63">
        <v>24.056301475709592</v>
      </c>
      <c r="AN11" s="66">
        <v>5130007</v>
      </c>
      <c r="AO11" s="60">
        <v>12.09117364148484</v>
      </c>
      <c r="AP11" s="66">
        <v>36587556</v>
      </c>
      <c r="AQ11" s="61">
        <v>36.851915055244547</v>
      </c>
      <c r="AR11" s="66">
        <v>25670696</v>
      </c>
      <c r="AS11" s="60">
        <v>21.017087452226928</v>
      </c>
      <c r="AT11" s="66">
        <v>1541700</v>
      </c>
      <c r="AU11" s="64">
        <v>6.8881191538725046</v>
      </c>
      <c r="AV11" s="65">
        <v>255723</v>
      </c>
      <c r="AW11" s="60">
        <v>18.739626164526008</v>
      </c>
      <c r="AX11" s="58"/>
    </row>
    <row r="12" spans="1:50" s="23" customFormat="1" ht="47.25" x14ac:dyDescent="0.25">
      <c r="A12" s="40" t="s">
        <v>19</v>
      </c>
      <c r="B12" s="76">
        <v>6125271</v>
      </c>
      <c r="C12" s="63">
        <v>2.8030069786065668</v>
      </c>
      <c r="D12" s="76">
        <v>1086681</v>
      </c>
      <c r="E12" s="64">
        <v>3.2729701191608451</v>
      </c>
      <c r="F12" s="76">
        <v>3692575</v>
      </c>
      <c r="G12" s="77">
        <v>4.8070676844815514</v>
      </c>
      <c r="H12" s="76">
        <f xml:space="preserve"> 1346015-J12</f>
        <v>1029445</v>
      </c>
      <c r="I12" s="77">
        <v>1.0908536691718751</v>
      </c>
      <c r="J12" s="76">
        <v>316570</v>
      </c>
      <c r="K12" s="77">
        <v>2.3714083822623118</v>
      </c>
      <c r="L12" s="78" t="s">
        <v>35</v>
      </c>
      <c r="M12" s="77" t="s">
        <v>35</v>
      </c>
      <c r="N12" s="79">
        <v>6491013</v>
      </c>
      <c r="O12" s="63">
        <v>2.7765085111385974</v>
      </c>
      <c r="P12" s="79">
        <v>1076424</v>
      </c>
      <c r="Q12" s="60">
        <f t="shared" si="0"/>
        <v>3.0939928553468143</v>
      </c>
      <c r="R12" s="79">
        <v>3925476</v>
      </c>
      <c r="S12" s="61">
        <v>4.88454339598976</v>
      </c>
      <c r="T12" s="79">
        <v>1153398</v>
      </c>
      <c r="U12" s="60">
        <v>1.135819545593598</v>
      </c>
      <c r="V12" s="79">
        <v>335715</v>
      </c>
      <c r="W12" s="64">
        <v>2.0701110410485235</v>
      </c>
      <c r="X12" s="65" t="s">
        <v>35</v>
      </c>
      <c r="Y12" s="60" t="s">
        <v>35</v>
      </c>
      <c r="Z12" s="67" t="s">
        <v>36</v>
      </c>
      <c r="AA12" s="63" t="s">
        <v>36</v>
      </c>
      <c r="AB12" s="67" t="s">
        <v>36</v>
      </c>
      <c r="AC12" s="60" t="s">
        <v>36</v>
      </c>
      <c r="AD12" s="67" t="s">
        <v>36</v>
      </c>
      <c r="AE12" s="61" t="s">
        <v>36</v>
      </c>
      <c r="AF12" s="67" t="s">
        <v>36</v>
      </c>
      <c r="AG12" s="60" t="s">
        <v>36</v>
      </c>
      <c r="AH12" s="67" t="s">
        <v>36</v>
      </c>
      <c r="AI12" s="64" t="s">
        <v>36</v>
      </c>
      <c r="AJ12" s="65" t="s">
        <v>35</v>
      </c>
      <c r="AK12" s="65" t="s">
        <v>35</v>
      </c>
      <c r="AL12" s="67" t="s">
        <v>36</v>
      </c>
      <c r="AM12" s="63" t="s">
        <v>36</v>
      </c>
      <c r="AN12" s="67" t="s">
        <v>36</v>
      </c>
      <c r="AO12" s="60" t="s">
        <v>36</v>
      </c>
      <c r="AP12" s="67" t="s">
        <v>36</v>
      </c>
      <c r="AQ12" s="61" t="s">
        <v>36</v>
      </c>
      <c r="AR12" s="67" t="s">
        <v>36</v>
      </c>
      <c r="AS12" s="60" t="s">
        <v>36</v>
      </c>
      <c r="AT12" s="67" t="s">
        <v>36</v>
      </c>
      <c r="AU12" s="64" t="s">
        <v>36</v>
      </c>
      <c r="AV12" s="65" t="s">
        <v>35</v>
      </c>
      <c r="AW12" s="65" t="s">
        <v>35</v>
      </c>
      <c r="AX12" s="58"/>
    </row>
    <row r="13" spans="1:50" s="23" customFormat="1" x14ac:dyDescent="0.25">
      <c r="A13" s="40" t="s">
        <v>20</v>
      </c>
      <c r="B13" s="76">
        <v>935932</v>
      </c>
      <c r="C13" s="63">
        <v>0.42829516073675783</v>
      </c>
      <c r="D13" s="76">
        <v>141519</v>
      </c>
      <c r="E13" s="64">
        <v>0.42624050507326772</v>
      </c>
      <c r="F13" s="76">
        <v>143359</v>
      </c>
      <c r="G13" s="77">
        <v>0.18662760165456105</v>
      </c>
      <c r="H13" s="76">
        <f xml:space="preserve"> 647116-J13</f>
        <v>163459</v>
      </c>
      <c r="I13" s="77">
        <v>0.1732096905703224</v>
      </c>
      <c r="J13" s="76">
        <v>483657</v>
      </c>
      <c r="K13" s="77">
        <v>3.6230478691595631</v>
      </c>
      <c r="L13" s="78" t="s">
        <v>36</v>
      </c>
      <c r="M13" s="77" t="s">
        <v>36</v>
      </c>
      <c r="N13" s="79">
        <v>1937092</v>
      </c>
      <c r="O13" s="63">
        <v>0.82858444819914678</v>
      </c>
      <c r="P13" s="79">
        <v>151432</v>
      </c>
      <c r="Q13" s="60">
        <f t="shared" si="0"/>
        <v>0.43526484551708139</v>
      </c>
      <c r="R13" s="79">
        <v>163141</v>
      </c>
      <c r="S13" s="61">
        <v>0.20299940546450046</v>
      </c>
      <c r="T13" s="79">
        <v>1052284</v>
      </c>
      <c r="U13" s="60">
        <v>1.0362465815923156</v>
      </c>
      <c r="V13" s="79">
        <v>566081</v>
      </c>
      <c r="W13" s="64">
        <v>3.4906111678888019</v>
      </c>
      <c r="X13" s="65" t="s">
        <v>36</v>
      </c>
      <c r="Y13" s="60" t="s">
        <v>36</v>
      </c>
      <c r="Z13" s="66">
        <v>2062543</v>
      </c>
      <c r="AA13" s="63">
        <v>0.8170289154745809</v>
      </c>
      <c r="AB13" s="66">
        <v>205945</v>
      </c>
      <c r="AC13" s="60">
        <v>0.52823176874526412</v>
      </c>
      <c r="AD13" s="66">
        <v>263223</v>
      </c>
      <c r="AE13" s="61">
        <v>0.30108159258199779</v>
      </c>
      <c r="AF13" s="66">
        <v>1198872</v>
      </c>
      <c r="AG13" s="60">
        <v>1.1101354642283525</v>
      </c>
      <c r="AH13" s="66">
        <v>390425</v>
      </c>
      <c r="AI13" s="64">
        <v>2.2764828260164802</v>
      </c>
      <c r="AJ13" s="65">
        <v>4078</v>
      </c>
      <c r="AK13" s="60">
        <v>0.5</v>
      </c>
      <c r="AL13" s="66">
        <v>2478885</v>
      </c>
      <c r="AM13" s="63">
        <v>0.86192407388011838</v>
      </c>
      <c r="AN13" s="66">
        <v>205269</v>
      </c>
      <c r="AO13" s="60">
        <v>0.48380891531219189</v>
      </c>
      <c r="AP13" s="66">
        <v>585366</v>
      </c>
      <c r="AQ13" s="61">
        <v>0.58959549274699519</v>
      </c>
      <c r="AR13" s="66">
        <v>1164390</v>
      </c>
      <c r="AS13" s="60">
        <v>0.95330825695175958</v>
      </c>
      <c r="AT13" s="66">
        <v>519869</v>
      </c>
      <c r="AU13" s="64">
        <v>2.3227084493770156</v>
      </c>
      <c r="AV13" s="65" t="s">
        <v>36</v>
      </c>
      <c r="AW13" s="60" t="s">
        <v>36</v>
      </c>
      <c r="AX13" s="58"/>
    </row>
    <row r="14" spans="1:50" s="23" customFormat="1" ht="31.5" x14ac:dyDescent="0.25">
      <c r="A14" s="40" t="s">
        <v>21</v>
      </c>
      <c r="B14" s="76">
        <v>9731904</v>
      </c>
      <c r="C14" s="63">
        <v>4.4534510925523394</v>
      </c>
      <c r="D14" s="76">
        <v>3317528</v>
      </c>
      <c r="E14" s="64">
        <v>9.9920491970315481</v>
      </c>
      <c r="F14" s="76">
        <v>3782717</v>
      </c>
      <c r="G14" s="77">
        <v>4.92441633554877</v>
      </c>
      <c r="H14" s="76">
        <f xml:space="preserve"> 2612866-J14</f>
        <v>2464899</v>
      </c>
      <c r="I14" s="77">
        <v>2.61193567241386</v>
      </c>
      <c r="J14" s="76">
        <v>147967</v>
      </c>
      <c r="K14" s="77">
        <v>1.108412623110868</v>
      </c>
      <c r="L14" s="78">
        <v>18793</v>
      </c>
      <c r="M14" s="77">
        <v>2.3856704898158667</v>
      </c>
      <c r="N14" s="79">
        <v>11014790</v>
      </c>
      <c r="O14" s="63">
        <v>4.7115385816365354</v>
      </c>
      <c r="P14" s="79">
        <v>3409603</v>
      </c>
      <c r="Q14" s="60">
        <f t="shared" si="0"/>
        <v>9.8003085415868334</v>
      </c>
      <c r="R14" s="79">
        <v>4619463</v>
      </c>
      <c r="S14" s="61">
        <v>5.7480844334977572</v>
      </c>
      <c r="T14" s="79">
        <v>2779311</v>
      </c>
      <c r="U14" s="60">
        <v>2.7369526885630879</v>
      </c>
      <c r="V14" s="79">
        <v>187313</v>
      </c>
      <c r="W14" s="64">
        <v>1.1550234854919263</v>
      </c>
      <c r="X14" s="65">
        <v>19100</v>
      </c>
      <c r="Y14" s="60">
        <v>2.2148291508623337</v>
      </c>
      <c r="Z14" s="66">
        <v>13532544</v>
      </c>
      <c r="AA14" s="63">
        <v>5.3606056930362413</v>
      </c>
      <c r="AB14" s="66">
        <v>4012700</v>
      </c>
      <c r="AC14" s="60">
        <v>10.292241221899639</v>
      </c>
      <c r="AD14" s="66">
        <v>6161076</v>
      </c>
      <c r="AE14" s="61">
        <v>7.0472055029337275</v>
      </c>
      <c r="AF14" s="66">
        <v>3091042</v>
      </c>
      <c r="AG14" s="60">
        <v>2.8622533061238693</v>
      </c>
      <c r="AH14" s="66">
        <v>248436</v>
      </c>
      <c r="AI14" s="64">
        <v>1.5</v>
      </c>
      <c r="AJ14" s="65">
        <v>19290</v>
      </c>
      <c r="AK14" s="60">
        <v>2.2000000000000002</v>
      </c>
      <c r="AL14" s="66">
        <v>16764347</v>
      </c>
      <c r="AM14" s="63">
        <v>5.8290700303482978</v>
      </c>
      <c r="AN14" s="66">
        <v>4879825</v>
      </c>
      <c r="AO14" s="60">
        <v>11.501506998929779</v>
      </c>
      <c r="AP14" s="66">
        <v>7681093</v>
      </c>
      <c r="AQ14" s="61">
        <v>7.7365918283099733</v>
      </c>
      <c r="AR14" s="66">
        <v>3928129</v>
      </c>
      <c r="AS14" s="60">
        <v>3.2160339835206919</v>
      </c>
      <c r="AT14" s="66">
        <v>256131</v>
      </c>
      <c r="AU14" s="64">
        <v>1.1443606713371721</v>
      </c>
      <c r="AV14" s="65" t="s">
        <v>36</v>
      </c>
      <c r="AW14" s="60" t="s">
        <v>36</v>
      </c>
      <c r="AX14" s="58"/>
    </row>
    <row r="15" spans="1:50" s="23" customFormat="1" x14ac:dyDescent="0.25">
      <c r="A15" s="40" t="s">
        <v>22</v>
      </c>
      <c r="B15" s="76">
        <v>41897159</v>
      </c>
      <c r="C15" s="63">
        <v>19.172707470541127</v>
      </c>
      <c r="D15" s="76">
        <v>1616194</v>
      </c>
      <c r="E15" s="64">
        <v>4.8678081872849921</v>
      </c>
      <c r="F15" s="76">
        <v>29046610</v>
      </c>
      <c r="G15" s="77">
        <v>37.813455454456218</v>
      </c>
      <c r="H15" s="76">
        <f xml:space="preserve"> 11234277-J15</f>
        <v>3199493</v>
      </c>
      <c r="I15" s="77">
        <v>3.3903498278584387</v>
      </c>
      <c r="J15" s="76">
        <v>8034784</v>
      </c>
      <c r="K15" s="77">
        <v>60.188123092103183</v>
      </c>
      <c r="L15" s="78" t="s">
        <v>36</v>
      </c>
      <c r="M15" s="77" t="s">
        <v>36</v>
      </c>
      <c r="N15" s="79">
        <v>42181327</v>
      </c>
      <c r="O15" s="63">
        <v>18.042917712015107</v>
      </c>
      <c r="P15" s="79">
        <v>1482905</v>
      </c>
      <c r="Q15" s="60">
        <f t="shared" si="0"/>
        <v>4.2623515224094479</v>
      </c>
      <c r="R15" s="79">
        <v>29788500</v>
      </c>
      <c r="S15" s="61">
        <v>37.066389133812294</v>
      </c>
      <c r="T15" s="79">
        <v>3503936</v>
      </c>
      <c r="U15" s="60">
        <v>3.4505339833336359</v>
      </c>
      <c r="V15" s="79">
        <v>7405986</v>
      </c>
      <c r="W15" s="64">
        <v>45.667346971242836</v>
      </c>
      <c r="X15" s="65" t="s">
        <v>35</v>
      </c>
      <c r="Y15" s="60" t="s">
        <v>35</v>
      </c>
      <c r="Z15" s="66">
        <v>43793656</v>
      </c>
      <c r="AA15" s="63">
        <v>17.347848392177461</v>
      </c>
      <c r="AB15" s="66">
        <v>1632562</v>
      </c>
      <c r="AC15" s="60">
        <v>4.1873855293709763</v>
      </c>
      <c r="AD15" s="66">
        <v>31393667</v>
      </c>
      <c r="AE15" s="61">
        <v>35.908926109606334</v>
      </c>
      <c r="AF15" s="66">
        <v>3382812</v>
      </c>
      <c r="AG15" s="60">
        <v>3.1324274568237822</v>
      </c>
      <c r="AH15" s="66">
        <v>7384615</v>
      </c>
      <c r="AI15" s="64">
        <v>43.058075748847251</v>
      </c>
      <c r="AJ15" s="65" t="s">
        <v>35</v>
      </c>
      <c r="AK15" s="60" t="s">
        <v>35</v>
      </c>
      <c r="AL15" s="66">
        <v>50201207</v>
      </c>
      <c r="AM15" s="63">
        <v>17.455278825415103</v>
      </c>
      <c r="AN15" s="66">
        <v>2627462</v>
      </c>
      <c r="AO15" s="60">
        <v>6.1927984266694063</v>
      </c>
      <c r="AP15" s="66">
        <v>32527114</v>
      </c>
      <c r="AQ15" s="61">
        <v>32.762134812181927</v>
      </c>
      <c r="AR15" s="66">
        <v>3593422</v>
      </c>
      <c r="AS15" s="60">
        <v>2.9420029915338559</v>
      </c>
      <c r="AT15" s="66">
        <v>11453209</v>
      </c>
      <c r="AU15" s="64">
        <v>51.171478423950802</v>
      </c>
      <c r="AV15" s="65" t="s">
        <v>35</v>
      </c>
      <c r="AW15" s="60" t="s">
        <v>35</v>
      </c>
      <c r="AX15" s="58"/>
    </row>
    <row r="16" spans="1:50" s="23" customFormat="1" ht="31.5" x14ac:dyDescent="0.25">
      <c r="A16" s="40" t="s">
        <v>23</v>
      </c>
      <c r="B16" s="76">
        <v>302670</v>
      </c>
      <c r="C16" s="63">
        <v>0.13850589177439651</v>
      </c>
      <c r="D16" s="76">
        <v>122532</v>
      </c>
      <c r="E16" s="64">
        <v>0.36905363638548627</v>
      </c>
      <c r="F16" s="76" t="s">
        <v>36</v>
      </c>
      <c r="G16" s="77" t="s">
        <v>36</v>
      </c>
      <c r="H16" s="78">
        <v>179296</v>
      </c>
      <c r="I16" s="77">
        <v>0.18999140261776057</v>
      </c>
      <c r="J16" s="76" t="s">
        <v>36</v>
      </c>
      <c r="K16" s="77" t="s">
        <v>36</v>
      </c>
      <c r="L16" s="78" t="s">
        <v>36</v>
      </c>
      <c r="M16" s="77" t="s">
        <v>36</v>
      </c>
      <c r="N16" s="79">
        <v>376180</v>
      </c>
      <c r="O16" s="63">
        <v>0.1609097026488959</v>
      </c>
      <c r="P16" s="79">
        <v>146230</v>
      </c>
      <c r="Q16" s="60">
        <f t="shared" si="0"/>
        <v>0.42031260473323212</v>
      </c>
      <c r="R16" s="79" t="s">
        <v>36</v>
      </c>
      <c r="S16" s="61" t="s">
        <v>36</v>
      </c>
      <c r="T16" s="79">
        <v>229020</v>
      </c>
      <c r="U16" s="60">
        <v>0.22552960238516612</v>
      </c>
      <c r="V16" s="79" t="s">
        <v>36</v>
      </c>
      <c r="W16" s="64" t="s">
        <v>36</v>
      </c>
      <c r="X16" s="65" t="s">
        <v>36</v>
      </c>
      <c r="Y16" s="60" t="s">
        <v>36</v>
      </c>
      <c r="Z16" s="66">
        <v>572818</v>
      </c>
      <c r="AA16" s="63">
        <v>0.22690866047608149</v>
      </c>
      <c r="AB16" s="66">
        <v>111297</v>
      </c>
      <c r="AC16" s="60">
        <v>0.28546753339989633</v>
      </c>
      <c r="AD16" s="68" t="s">
        <v>36</v>
      </c>
      <c r="AE16" s="61" t="s">
        <v>36</v>
      </c>
      <c r="AF16" s="66">
        <v>460074</v>
      </c>
      <c r="AG16" s="60">
        <v>0.42602084590297801</v>
      </c>
      <c r="AH16" s="68" t="s">
        <v>36</v>
      </c>
      <c r="AI16" s="64" t="s">
        <v>36</v>
      </c>
      <c r="AJ16" s="65" t="s">
        <v>36</v>
      </c>
      <c r="AK16" s="60" t="s">
        <v>36</v>
      </c>
      <c r="AL16" s="66">
        <v>642891</v>
      </c>
      <c r="AM16" s="63">
        <v>0.22353728784548824</v>
      </c>
      <c r="AN16" s="66">
        <v>111150</v>
      </c>
      <c r="AO16" s="60">
        <v>0.26197507142798049</v>
      </c>
      <c r="AP16" s="68" t="s">
        <v>36</v>
      </c>
      <c r="AQ16" s="61" t="s">
        <v>36</v>
      </c>
      <c r="AR16" s="66">
        <v>530998</v>
      </c>
      <c r="AS16" s="60">
        <v>0.43473817005030141</v>
      </c>
      <c r="AT16" s="68" t="s">
        <v>36</v>
      </c>
      <c r="AU16" s="64" t="s">
        <v>36</v>
      </c>
      <c r="AV16" s="65" t="s">
        <v>36</v>
      </c>
      <c r="AW16" s="60" t="s">
        <v>36</v>
      </c>
      <c r="AX16" s="58"/>
    </row>
    <row r="17" spans="1:50" s="23" customFormat="1" ht="33.75" customHeight="1" x14ac:dyDescent="0.25">
      <c r="A17" s="40" t="s">
        <v>24</v>
      </c>
      <c r="B17" s="76">
        <v>15509942</v>
      </c>
      <c r="C17" s="63">
        <v>7.0975595469625894</v>
      </c>
      <c r="D17" s="76">
        <v>433325</v>
      </c>
      <c r="E17" s="64">
        <v>1.3051298190410736</v>
      </c>
      <c r="F17" s="76">
        <v>5019138</v>
      </c>
      <c r="G17" s="77">
        <v>6.5340138206409799</v>
      </c>
      <c r="H17" s="76">
        <f xml:space="preserve"> 9916838-J17</f>
        <v>9795818</v>
      </c>
      <c r="I17" s="77">
        <v>10.380160191015451</v>
      </c>
      <c r="J17" s="76">
        <v>121020</v>
      </c>
      <c r="K17" s="77">
        <v>0.90655413469812351</v>
      </c>
      <c r="L17" s="78">
        <v>140641</v>
      </c>
      <c r="M17" s="77">
        <v>17.853620143574382</v>
      </c>
      <c r="N17" s="79">
        <v>16215487</v>
      </c>
      <c r="O17" s="63">
        <v>6.9361188566033194</v>
      </c>
      <c r="P17" s="79">
        <v>435963</v>
      </c>
      <c r="Q17" s="60">
        <f t="shared" si="0"/>
        <v>1.2530995288060869</v>
      </c>
      <c r="R17" s="79">
        <v>5396929</v>
      </c>
      <c r="S17" s="61">
        <v>6.7154999560755479</v>
      </c>
      <c r="T17" s="79">
        <v>10033612</v>
      </c>
      <c r="U17" s="60">
        <v>9.8806939343595808</v>
      </c>
      <c r="V17" s="79">
        <v>132652</v>
      </c>
      <c r="W17" s="64">
        <v>0.81796872292619838</v>
      </c>
      <c r="X17" s="65">
        <v>216331</v>
      </c>
      <c r="Y17" s="60">
        <v>25.085665185088978</v>
      </c>
      <c r="Z17" s="66">
        <v>14991876</v>
      </c>
      <c r="AA17" s="63">
        <v>5.938686460941371</v>
      </c>
      <c r="AB17" s="66">
        <v>426672</v>
      </c>
      <c r="AC17" s="60">
        <v>1.0943781360755507</v>
      </c>
      <c r="AD17" s="66">
        <v>5065123</v>
      </c>
      <c r="AE17" s="61">
        <v>5.7936247951877542</v>
      </c>
      <c r="AF17" s="66">
        <v>9136527</v>
      </c>
      <c r="AG17" s="60">
        <v>8.4602715240491708</v>
      </c>
      <c r="AH17" s="66">
        <v>145875</v>
      </c>
      <c r="AI17" s="64">
        <v>0.85056523594839983</v>
      </c>
      <c r="AJ17" s="65">
        <v>217679</v>
      </c>
      <c r="AK17" s="60">
        <v>24.5</v>
      </c>
      <c r="AL17" s="66">
        <v>15004318</v>
      </c>
      <c r="AM17" s="63">
        <v>5.2170967577571323</v>
      </c>
      <c r="AN17" s="66">
        <v>428954</v>
      </c>
      <c r="AO17" s="60">
        <v>1.0110234349016458</v>
      </c>
      <c r="AP17" s="66">
        <v>5072924</v>
      </c>
      <c r="AQ17" s="61">
        <v>5.1095778119126463</v>
      </c>
      <c r="AR17" s="66">
        <v>9043939</v>
      </c>
      <c r="AS17" s="60">
        <v>7.4044450090330907</v>
      </c>
      <c r="AT17" s="66">
        <v>151677</v>
      </c>
      <c r="AU17" s="64">
        <v>0.67767350904969825</v>
      </c>
      <c r="AV17" s="65">
        <v>306824</v>
      </c>
      <c r="AW17" s="60">
        <v>22.484356347706417</v>
      </c>
      <c r="AX17" s="58"/>
    </row>
    <row r="18" spans="1:50" s="23" customFormat="1" x14ac:dyDescent="0.25">
      <c r="A18" s="40" t="s">
        <v>25</v>
      </c>
      <c r="B18" s="76">
        <v>2965658</v>
      </c>
      <c r="C18" s="63">
        <v>1.3571252717080424</v>
      </c>
      <c r="D18" s="76">
        <v>939088</v>
      </c>
      <c r="E18" s="64">
        <v>2.8284353579960628</v>
      </c>
      <c r="F18" s="76">
        <v>2373</v>
      </c>
      <c r="G18" s="77">
        <v>3.0892186659105697E-3</v>
      </c>
      <c r="H18" s="76">
        <f xml:space="preserve"> 1999411-J18</f>
        <v>1828853</v>
      </c>
      <c r="I18" s="77">
        <v>1.9379481229458508</v>
      </c>
      <c r="J18" s="76">
        <v>170558</v>
      </c>
      <c r="K18" s="77">
        <v>1.2776405561547064</v>
      </c>
      <c r="L18" s="78">
        <v>24786</v>
      </c>
      <c r="M18" s="77">
        <v>3.1464496759738241</v>
      </c>
      <c r="N18" s="79">
        <v>2236740</v>
      </c>
      <c r="O18" s="63">
        <v>0.95675785077061881</v>
      </c>
      <c r="P18" s="79">
        <v>883269</v>
      </c>
      <c r="Q18" s="60">
        <f t="shared" si="0"/>
        <v>2.5388025307400479</v>
      </c>
      <c r="R18" s="79">
        <v>8674</v>
      </c>
      <c r="S18" s="61">
        <v>1.0793220851895458E-2</v>
      </c>
      <c r="T18" s="79">
        <v>1197664</v>
      </c>
      <c r="U18" s="60">
        <v>1.1794109060825586</v>
      </c>
      <c r="V18" s="79">
        <v>133404</v>
      </c>
      <c r="W18" s="64">
        <v>0.82260576179210698</v>
      </c>
      <c r="X18" s="65">
        <v>13729</v>
      </c>
      <c r="Y18" s="60">
        <v>1.5920099168685329</v>
      </c>
      <c r="Z18" s="66">
        <v>2239428</v>
      </c>
      <c r="AA18" s="63">
        <v>0.88709783511103035</v>
      </c>
      <c r="AB18" s="66">
        <v>957988</v>
      </c>
      <c r="AC18" s="60">
        <v>2.4571594147793729</v>
      </c>
      <c r="AD18" s="66">
        <v>6927</v>
      </c>
      <c r="AE18" s="61">
        <v>7.9232901069264412E-3</v>
      </c>
      <c r="AF18" s="66">
        <v>1130694</v>
      </c>
      <c r="AG18" s="60">
        <v>1.0470037740394411</v>
      </c>
      <c r="AH18" s="66">
        <v>130174</v>
      </c>
      <c r="AI18" s="64">
        <v>0.75901613727058792</v>
      </c>
      <c r="AJ18" s="65">
        <v>13645</v>
      </c>
      <c r="AK18" s="60">
        <v>1.5</v>
      </c>
      <c r="AL18" s="66">
        <v>2229598</v>
      </c>
      <c r="AM18" s="63">
        <v>0.77524539915121682</v>
      </c>
      <c r="AN18" s="66">
        <v>888390</v>
      </c>
      <c r="AO18" s="60">
        <v>2.0938914413486605</v>
      </c>
      <c r="AP18" s="66">
        <v>7258</v>
      </c>
      <c r="AQ18" s="61">
        <v>7.3104418199172677E-3</v>
      </c>
      <c r="AR18" s="66">
        <v>1195368</v>
      </c>
      <c r="AS18" s="60">
        <v>0.97867053521235248</v>
      </c>
      <c r="AT18" s="66">
        <v>137014</v>
      </c>
      <c r="AU18" s="64">
        <v>0.61216109343496616</v>
      </c>
      <c r="AV18" s="65" t="s">
        <v>36</v>
      </c>
      <c r="AW18" s="60" t="s">
        <v>36</v>
      </c>
      <c r="AX18" s="58"/>
    </row>
    <row r="19" spans="1:50" s="23" customFormat="1" ht="31.5" x14ac:dyDescent="0.25">
      <c r="A19" s="40" t="s">
        <v>26</v>
      </c>
      <c r="B19" s="76">
        <v>9548521</v>
      </c>
      <c r="C19" s="63">
        <v>4.3695325477634137</v>
      </c>
      <c r="D19" s="76">
        <v>5528796</v>
      </c>
      <c r="E19" s="64">
        <v>16.652158363803178</v>
      </c>
      <c r="F19" s="76">
        <v>2329769</v>
      </c>
      <c r="G19" s="77">
        <v>3.032939689026465</v>
      </c>
      <c r="H19" s="76">
        <f xml:space="preserve"> 1689484-J19</f>
        <v>1565794</v>
      </c>
      <c r="I19" s="77">
        <v>1.6591970722741938</v>
      </c>
      <c r="J19" s="76">
        <v>123690</v>
      </c>
      <c r="K19" s="77">
        <v>0.92655495720385805</v>
      </c>
      <c r="L19" s="78" t="s">
        <v>36</v>
      </c>
      <c r="M19" s="77" t="s">
        <v>36</v>
      </c>
      <c r="N19" s="79">
        <v>9615343</v>
      </c>
      <c r="O19" s="63">
        <v>4.1129299351298378</v>
      </c>
      <c r="P19" s="79">
        <v>5756829</v>
      </c>
      <c r="Q19" s="60">
        <f t="shared" si="0"/>
        <v>16.5469998768639</v>
      </c>
      <c r="R19" s="79">
        <v>2325282</v>
      </c>
      <c r="S19" s="61">
        <v>2.8933919954965615</v>
      </c>
      <c r="T19" s="79">
        <v>1439803</v>
      </c>
      <c r="U19" s="60">
        <v>1.417859567299665</v>
      </c>
      <c r="V19" s="79">
        <v>92957</v>
      </c>
      <c r="W19" s="64">
        <v>0.57319843332215592</v>
      </c>
      <c r="X19" s="65" t="s">
        <v>36</v>
      </c>
      <c r="Y19" s="60" t="s">
        <v>36</v>
      </c>
      <c r="Z19" s="66">
        <v>9039754</v>
      </c>
      <c r="AA19" s="63">
        <v>3.580890389571032</v>
      </c>
      <c r="AB19" s="66">
        <v>5371874</v>
      </c>
      <c r="AC19" s="60">
        <v>13.778409305866598</v>
      </c>
      <c r="AD19" s="66">
        <v>2550747</v>
      </c>
      <c r="AE19" s="61">
        <v>2.9176134647570811</v>
      </c>
      <c r="AF19" s="66">
        <v>1028095</v>
      </c>
      <c r="AG19" s="60">
        <v>0.95199881229676575</v>
      </c>
      <c r="AH19" s="66">
        <v>88566</v>
      </c>
      <c r="AI19" s="64">
        <v>0.51640898500089794</v>
      </c>
      <c r="AJ19" s="65">
        <v>472</v>
      </c>
      <c r="AK19" s="60">
        <v>0.1</v>
      </c>
      <c r="AL19" s="66">
        <v>9455181</v>
      </c>
      <c r="AM19" s="63">
        <v>3.2876265445125092</v>
      </c>
      <c r="AN19" s="66">
        <v>5401135</v>
      </c>
      <c r="AO19" s="60">
        <v>12.730208973613724</v>
      </c>
      <c r="AP19" s="66">
        <v>2555617</v>
      </c>
      <c r="AQ19" s="61">
        <v>2.5740823081415689</v>
      </c>
      <c r="AR19" s="66">
        <v>1453904</v>
      </c>
      <c r="AS19" s="60">
        <v>1.1903388795980652</v>
      </c>
      <c r="AT19" s="66">
        <v>44053</v>
      </c>
      <c r="AU19" s="64">
        <v>0.19682319068920376</v>
      </c>
      <c r="AV19" s="65" t="s">
        <v>36</v>
      </c>
      <c r="AW19" s="60" t="s">
        <v>36</v>
      </c>
      <c r="AX19" s="58"/>
    </row>
    <row r="20" spans="1:50" s="23" customFormat="1" ht="31.5" x14ac:dyDescent="0.25">
      <c r="A20" s="40" t="s">
        <v>27</v>
      </c>
      <c r="B20" s="76">
        <v>1864925</v>
      </c>
      <c r="C20" s="63">
        <v>0.85341494108225591</v>
      </c>
      <c r="D20" s="76">
        <v>146467</v>
      </c>
      <c r="E20" s="64">
        <v>0.44114336630817275</v>
      </c>
      <c r="F20" s="76" t="s">
        <v>36</v>
      </c>
      <c r="G20" s="77" t="s">
        <v>36</v>
      </c>
      <c r="H20" s="76">
        <f>1713658-J20</f>
        <v>1498127</v>
      </c>
      <c r="I20" s="77">
        <v>1.587493586190087</v>
      </c>
      <c r="J20" s="76">
        <v>215531</v>
      </c>
      <c r="K20" s="77">
        <v>1.6145308147878141</v>
      </c>
      <c r="L20" s="78" t="s">
        <v>35</v>
      </c>
      <c r="M20" s="77" t="s">
        <v>35</v>
      </c>
      <c r="N20" s="79">
        <v>1522075</v>
      </c>
      <c r="O20" s="63">
        <v>0.65106235222318631</v>
      </c>
      <c r="P20" s="79">
        <v>138361</v>
      </c>
      <c r="Q20" s="60">
        <f t="shared" si="0"/>
        <v>0.39769453808038518</v>
      </c>
      <c r="R20" s="79" t="s">
        <v>36</v>
      </c>
      <c r="S20" s="61" t="s">
        <v>36</v>
      </c>
      <c r="T20" s="79">
        <v>1159790</v>
      </c>
      <c r="U20" s="60">
        <v>1.1421141278067057</v>
      </c>
      <c r="V20" s="79">
        <v>219289</v>
      </c>
      <c r="W20" s="64">
        <v>1.3521962976944422</v>
      </c>
      <c r="X20" s="65" t="s">
        <v>35</v>
      </c>
      <c r="Y20" s="60" t="s">
        <v>35</v>
      </c>
      <c r="Z20" s="66">
        <v>1466039</v>
      </c>
      <c r="AA20" s="63">
        <v>0.58073759151369897</v>
      </c>
      <c r="AB20" s="66">
        <v>120717</v>
      </c>
      <c r="AC20" s="60">
        <v>0.30962904866649854</v>
      </c>
      <c r="AD20" s="68" t="s">
        <v>36</v>
      </c>
      <c r="AE20" s="61" t="s">
        <v>36</v>
      </c>
      <c r="AF20" s="66">
        <v>1081702</v>
      </c>
      <c r="AG20" s="60">
        <v>1.0016379996586271</v>
      </c>
      <c r="AH20" s="66">
        <v>263517</v>
      </c>
      <c r="AI20" s="64">
        <v>1.5365100207809048</v>
      </c>
      <c r="AJ20" s="65" t="s">
        <v>35</v>
      </c>
      <c r="AK20" s="60" t="s">
        <v>35</v>
      </c>
      <c r="AL20" s="66">
        <v>1595484</v>
      </c>
      <c r="AM20" s="63">
        <v>0.55475993000504131</v>
      </c>
      <c r="AN20" s="66">
        <v>205091</v>
      </c>
      <c r="AO20" s="60">
        <v>0.48338937808579352</v>
      </c>
      <c r="AP20" s="68" t="s">
        <v>36</v>
      </c>
      <c r="AQ20" s="61" t="s">
        <v>36</v>
      </c>
      <c r="AR20" s="66">
        <v>1093514</v>
      </c>
      <c r="AS20" s="60">
        <v>0.89528072663999736</v>
      </c>
      <c r="AT20" s="66">
        <v>293919</v>
      </c>
      <c r="AU20" s="64">
        <v>1.3131926403237026</v>
      </c>
      <c r="AV20" s="65" t="s">
        <v>35</v>
      </c>
      <c r="AW20" s="60" t="s">
        <v>35</v>
      </c>
      <c r="AX20" s="58"/>
    </row>
    <row r="21" spans="1:50" s="23" customFormat="1" ht="31.5" x14ac:dyDescent="0.25">
      <c r="A21" s="40" t="s">
        <v>28</v>
      </c>
      <c r="B21" s="76">
        <v>1328670</v>
      </c>
      <c r="C21" s="63">
        <v>0.60801738931472371</v>
      </c>
      <c r="D21" s="76">
        <v>367312</v>
      </c>
      <c r="E21" s="64">
        <v>1.1063055307023939</v>
      </c>
      <c r="F21" s="76">
        <v>422003</v>
      </c>
      <c r="G21" s="77">
        <v>0.54937191094406157</v>
      </c>
      <c r="H21" s="76">
        <f xml:space="preserve"> 539355-J21</f>
        <v>447037</v>
      </c>
      <c r="I21" s="77">
        <v>0.47370374493594858</v>
      </c>
      <c r="J21" s="76">
        <v>92318</v>
      </c>
      <c r="K21" s="77">
        <v>0.69154903823385694</v>
      </c>
      <c r="L21" s="78" t="s">
        <v>35</v>
      </c>
      <c r="M21" s="77" t="s">
        <v>35</v>
      </c>
      <c r="N21" s="79">
        <v>4908246</v>
      </c>
      <c r="O21" s="63">
        <v>2.0994853644203113</v>
      </c>
      <c r="P21" s="79">
        <v>740986</v>
      </c>
      <c r="Q21" s="60">
        <f t="shared" si="0"/>
        <v>2.1298348884008664</v>
      </c>
      <c r="R21" s="79">
        <v>449237</v>
      </c>
      <c r="S21" s="61">
        <v>0.55899402303930834</v>
      </c>
      <c r="T21" s="79">
        <v>1259617</v>
      </c>
      <c r="U21" s="60">
        <v>1.2404197064343541</v>
      </c>
      <c r="V21" s="79">
        <v>2458406</v>
      </c>
      <c r="W21" s="64">
        <v>15.159207673115398</v>
      </c>
      <c r="X21" s="65" t="s">
        <v>35</v>
      </c>
      <c r="Y21" s="60" t="s">
        <v>35</v>
      </c>
      <c r="Z21" s="66">
        <v>5024901</v>
      </c>
      <c r="AA21" s="63">
        <v>1.9904988232473879</v>
      </c>
      <c r="AB21" s="66">
        <v>710192</v>
      </c>
      <c r="AC21" s="60">
        <v>1.8215833174329874</v>
      </c>
      <c r="AD21" s="66">
        <v>286544</v>
      </c>
      <c r="AE21" s="61">
        <v>0.32775678365802374</v>
      </c>
      <c r="AF21" s="66">
        <v>1247966</v>
      </c>
      <c r="AG21" s="60">
        <v>1.1555956889069061</v>
      </c>
      <c r="AH21" s="66">
        <v>2780199</v>
      </c>
      <c r="AI21" s="64">
        <v>16.210732602697554</v>
      </c>
      <c r="AJ21" s="65" t="s">
        <v>35</v>
      </c>
      <c r="AK21" s="60" t="s">
        <v>35</v>
      </c>
      <c r="AL21" s="66">
        <v>5877796</v>
      </c>
      <c r="AM21" s="63">
        <v>2.0437470369768116</v>
      </c>
      <c r="AN21" s="66">
        <v>975021</v>
      </c>
      <c r="AO21" s="60">
        <v>2.2980764383156185</v>
      </c>
      <c r="AP21" s="66">
        <v>327215</v>
      </c>
      <c r="AQ21" s="61">
        <v>0.32957925325216708</v>
      </c>
      <c r="AR21" s="66">
        <v>1625245</v>
      </c>
      <c r="AS21" s="60">
        <v>1.3306190177428205</v>
      </c>
      <c r="AT21" s="66">
        <v>2950315</v>
      </c>
      <c r="AU21" s="64">
        <v>13.181631485669948</v>
      </c>
      <c r="AV21" s="65" t="s">
        <v>35</v>
      </c>
      <c r="AW21" s="60" t="s">
        <v>35</v>
      </c>
      <c r="AX21" s="58"/>
    </row>
    <row r="22" spans="1:50" s="23" customFormat="1" ht="47.25" x14ac:dyDescent="0.25">
      <c r="A22" s="40" t="s">
        <v>29</v>
      </c>
      <c r="B22" s="76" t="s">
        <v>36</v>
      </c>
      <c r="C22" s="63" t="s">
        <v>36</v>
      </c>
      <c r="D22" s="76" t="s">
        <v>35</v>
      </c>
      <c r="E22" s="64" t="s">
        <v>35</v>
      </c>
      <c r="F22" s="76" t="s">
        <v>35</v>
      </c>
      <c r="G22" s="77" t="s">
        <v>35</v>
      </c>
      <c r="H22" s="76" t="s">
        <v>36</v>
      </c>
      <c r="I22" s="77" t="s">
        <v>36</v>
      </c>
      <c r="J22" s="76" t="s">
        <v>36</v>
      </c>
      <c r="K22" s="77" t="s">
        <v>36</v>
      </c>
      <c r="L22" s="78" t="s">
        <v>35</v>
      </c>
      <c r="M22" s="77" t="s">
        <v>35</v>
      </c>
      <c r="N22" s="79">
        <v>28144</v>
      </c>
      <c r="O22" s="63">
        <v>1.2038499312431618E-2</v>
      </c>
      <c r="P22" s="79">
        <v>10844</v>
      </c>
      <c r="Q22" s="60">
        <f t="shared" si="0"/>
        <v>3.1169184748185527E-2</v>
      </c>
      <c r="R22" s="79">
        <v>1270</v>
      </c>
      <c r="S22" s="61">
        <v>1.5802848146077048E-3</v>
      </c>
      <c r="T22" s="79">
        <v>9891</v>
      </c>
      <c r="U22" s="60">
        <v>9.7402554239441001E-3</v>
      </c>
      <c r="V22" s="79">
        <v>6139</v>
      </c>
      <c r="W22" s="64">
        <v>3.7854762763048673E-2</v>
      </c>
      <c r="X22" s="65" t="s">
        <v>35</v>
      </c>
      <c r="Y22" s="60" t="s">
        <v>35</v>
      </c>
      <c r="Z22" s="66">
        <v>24948</v>
      </c>
      <c r="AA22" s="63">
        <v>9.8825757248502677E-3</v>
      </c>
      <c r="AB22" s="66">
        <v>11269</v>
      </c>
      <c r="AC22" s="60">
        <v>2.8904046235598734E-2</v>
      </c>
      <c r="AD22" s="66" t="s">
        <v>36</v>
      </c>
      <c r="AE22" s="61" t="s">
        <v>36</v>
      </c>
      <c r="AF22" s="66">
        <v>6359</v>
      </c>
      <c r="AG22" s="60">
        <v>5.888327875726595E-3</v>
      </c>
      <c r="AH22" s="66">
        <v>6010</v>
      </c>
      <c r="AI22" s="64">
        <v>3.5042996182004342E-2</v>
      </c>
      <c r="AJ22" s="65" t="s">
        <v>35</v>
      </c>
      <c r="AK22" s="60" t="s">
        <v>35</v>
      </c>
      <c r="AL22" s="66" t="s">
        <v>36</v>
      </c>
      <c r="AM22" s="63" t="s">
        <v>36</v>
      </c>
      <c r="AN22" s="66" t="s">
        <v>35</v>
      </c>
      <c r="AO22" s="60" t="s">
        <v>35</v>
      </c>
      <c r="AP22" s="66" t="s">
        <v>35</v>
      </c>
      <c r="AQ22" s="61" t="s">
        <v>35</v>
      </c>
      <c r="AR22" s="66" t="s">
        <v>36</v>
      </c>
      <c r="AS22" s="60" t="s">
        <v>36</v>
      </c>
      <c r="AT22" s="66" t="s">
        <v>36</v>
      </c>
      <c r="AU22" s="64" t="s">
        <v>36</v>
      </c>
      <c r="AV22" s="65" t="s">
        <v>35</v>
      </c>
      <c r="AW22" s="60" t="s">
        <v>35</v>
      </c>
      <c r="AX22" s="58"/>
    </row>
    <row r="23" spans="1:50" s="23" customFormat="1" x14ac:dyDescent="0.25">
      <c r="A23" s="40" t="s">
        <v>30</v>
      </c>
      <c r="B23" s="76" t="s">
        <v>35</v>
      </c>
      <c r="C23" s="63" t="s">
        <v>35</v>
      </c>
      <c r="D23" s="76" t="s">
        <v>35</v>
      </c>
      <c r="E23" s="64" t="s">
        <v>35</v>
      </c>
      <c r="F23" s="76" t="s">
        <v>35</v>
      </c>
      <c r="G23" s="77" t="s">
        <v>35</v>
      </c>
      <c r="H23" s="76" t="s">
        <v>35</v>
      </c>
      <c r="I23" s="77" t="s">
        <v>35</v>
      </c>
      <c r="J23" s="76" t="s">
        <v>35</v>
      </c>
      <c r="K23" s="77" t="s">
        <v>35</v>
      </c>
      <c r="L23" s="78" t="s">
        <v>35</v>
      </c>
      <c r="M23" s="77" t="s">
        <v>35</v>
      </c>
      <c r="N23" s="79" t="s">
        <v>35</v>
      </c>
      <c r="O23" s="63" t="s">
        <v>35</v>
      </c>
      <c r="P23" s="79" t="s">
        <v>35</v>
      </c>
      <c r="Q23" s="60" t="s">
        <v>35</v>
      </c>
      <c r="R23" s="79" t="s">
        <v>35</v>
      </c>
      <c r="S23" s="61" t="s">
        <v>35</v>
      </c>
      <c r="T23" s="79" t="s">
        <v>35</v>
      </c>
      <c r="U23" s="60" t="s">
        <v>35</v>
      </c>
      <c r="V23" s="79" t="s">
        <v>35</v>
      </c>
      <c r="W23" s="64" t="s">
        <v>35</v>
      </c>
      <c r="X23" s="65" t="s">
        <v>35</v>
      </c>
      <c r="Y23" s="60" t="s">
        <v>35</v>
      </c>
      <c r="Z23" s="68" t="s">
        <v>35</v>
      </c>
      <c r="AA23" s="68" t="s">
        <v>35</v>
      </c>
      <c r="AB23" s="68" t="s">
        <v>35</v>
      </c>
      <c r="AC23" s="68" t="s">
        <v>35</v>
      </c>
      <c r="AD23" s="68" t="s">
        <v>35</v>
      </c>
      <c r="AE23" s="68" t="s">
        <v>35</v>
      </c>
      <c r="AF23" s="68" t="s">
        <v>35</v>
      </c>
      <c r="AG23" s="68" t="s">
        <v>35</v>
      </c>
      <c r="AH23" s="68" t="s">
        <v>35</v>
      </c>
      <c r="AI23" s="68" t="s">
        <v>35</v>
      </c>
      <c r="AJ23" s="68" t="s">
        <v>35</v>
      </c>
      <c r="AK23" s="68" t="s">
        <v>35</v>
      </c>
      <c r="AL23" s="68" t="s">
        <v>35</v>
      </c>
      <c r="AM23" s="68" t="s">
        <v>35</v>
      </c>
      <c r="AN23" s="68" t="s">
        <v>35</v>
      </c>
      <c r="AO23" s="68" t="s">
        <v>35</v>
      </c>
      <c r="AP23" s="68" t="s">
        <v>35</v>
      </c>
      <c r="AQ23" s="68" t="s">
        <v>35</v>
      </c>
      <c r="AR23" s="68" t="s">
        <v>35</v>
      </c>
      <c r="AS23" s="68" t="s">
        <v>35</v>
      </c>
      <c r="AT23" s="68" t="s">
        <v>35</v>
      </c>
      <c r="AU23" s="68" t="s">
        <v>35</v>
      </c>
      <c r="AV23" s="68" t="s">
        <v>35</v>
      </c>
      <c r="AW23" s="68" t="s">
        <v>35</v>
      </c>
      <c r="AX23" s="58"/>
    </row>
    <row r="24" spans="1:50" s="23" customFormat="1" ht="31.5" x14ac:dyDescent="0.25">
      <c r="A24" s="40" t="s">
        <v>31</v>
      </c>
      <c r="B24" s="76">
        <v>394631</v>
      </c>
      <c r="C24" s="63">
        <v>0.18058849101933416</v>
      </c>
      <c r="D24" s="76" t="s">
        <v>36</v>
      </c>
      <c r="E24" s="64" t="s">
        <v>36</v>
      </c>
      <c r="F24" s="76" t="s">
        <v>35</v>
      </c>
      <c r="G24" s="77" t="s">
        <v>35</v>
      </c>
      <c r="H24" s="78">
        <v>378621</v>
      </c>
      <c r="I24" s="77">
        <v>0.4012065793466621</v>
      </c>
      <c r="J24" s="76" t="s">
        <v>36</v>
      </c>
      <c r="K24" s="77" t="s">
        <v>36</v>
      </c>
      <c r="L24" s="78" t="s">
        <v>36</v>
      </c>
      <c r="M24" s="77" t="s">
        <v>36</v>
      </c>
      <c r="N24" s="79">
        <v>413235</v>
      </c>
      <c r="O24" s="63">
        <v>0.1767598515979491</v>
      </c>
      <c r="P24" s="79" t="s">
        <v>36</v>
      </c>
      <c r="Q24" s="60" t="s">
        <v>36</v>
      </c>
      <c r="R24" s="79" t="s">
        <v>35</v>
      </c>
      <c r="S24" s="61" t="s">
        <v>35</v>
      </c>
      <c r="T24" s="79">
        <v>401652</v>
      </c>
      <c r="U24" s="60">
        <v>0.39553059059124418</v>
      </c>
      <c r="V24" s="79" t="s">
        <v>36</v>
      </c>
      <c r="W24" s="64" t="s">
        <v>36</v>
      </c>
      <c r="X24" s="65" t="s">
        <v>36</v>
      </c>
      <c r="Y24" s="60" t="s">
        <v>36</v>
      </c>
      <c r="Z24" s="66">
        <v>561298</v>
      </c>
      <c r="AA24" s="63">
        <v>0.22234527774599189</v>
      </c>
      <c r="AB24" s="66">
        <v>25815</v>
      </c>
      <c r="AC24" s="60">
        <v>6.6213324480608862E-2</v>
      </c>
      <c r="AD24" s="68" t="s">
        <v>35</v>
      </c>
      <c r="AE24" s="68" t="s">
        <v>35</v>
      </c>
      <c r="AF24" s="66">
        <v>521060</v>
      </c>
      <c r="AG24" s="60">
        <v>0.48249286411795866</v>
      </c>
      <c r="AH24" s="68" t="s">
        <v>36</v>
      </c>
      <c r="AI24" s="64" t="s">
        <v>36</v>
      </c>
      <c r="AJ24" s="65" t="s">
        <v>36</v>
      </c>
      <c r="AK24" s="60" t="s">
        <v>36</v>
      </c>
      <c r="AL24" s="66">
        <v>626559</v>
      </c>
      <c r="AM24" s="63">
        <v>0.21785854761566312</v>
      </c>
      <c r="AN24" s="66">
        <v>25815</v>
      </c>
      <c r="AO24" s="60">
        <v>6.0844682581316395E-2</v>
      </c>
      <c r="AP24" s="68" t="s">
        <v>35</v>
      </c>
      <c r="AQ24" s="68" t="s">
        <v>35</v>
      </c>
      <c r="AR24" s="66">
        <v>586321</v>
      </c>
      <c r="AS24" s="60">
        <v>0.48003216321353898</v>
      </c>
      <c r="AT24" s="68" t="s">
        <v>36</v>
      </c>
      <c r="AU24" s="64" t="s">
        <v>36</v>
      </c>
      <c r="AV24" s="65" t="s">
        <v>36</v>
      </c>
      <c r="AW24" s="60" t="s">
        <v>36</v>
      </c>
      <c r="AX24" s="58"/>
    </row>
    <row r="25" spans="1:50" s="23" customFormat="1" ht="31.5" x14ac:dyDescent="0.25">
      <c r="A25" s="40" t="s">
        <v>32</v>
      </c>
      <c r="B25" s="76">
        <v>126557</v>
      </c>
      <c r="C25" s="63">
        <v>5.7914197460244829E-2</v>
      </c>
      <c r="D25" s="76">
        <v>105343</v>
      </c>
      <c r="E25" s="64">
        <v>0.31728215664280585</v>
      </c>
      <c r="F25" s="76" t="s">
        <v>36</v>
      </c>
      <c r="G25" s="77" t="s">
        <v>36</v>
      </c>
      <c r="H25" s="76" t="s">
        <v>36</v>
      </c>
      <c r="I25" s="77" t="s">
        <v>36</v>
      </c>
      <c r="J25" s="76" t="s">
        <v>36</v>
      </c>
      <c r="K25" s="77" t="s">
        <v>36</v>
      </c>
      <c r="L25" s="78" t="s">
        <v>35</v>
      </c>
      <c r="M25" s="77" t="s">
        <v>35</v>
      </c>
      <c r="N25" s="79" t="s">
        <v>36</v>
      </c>
      <c r="O25" s="63" t="s">
        <v>36</v>
      </c>
      <c r="P25" s="79" t="s">
        <v>36</v>
      </c>
      <c r="Q25" s="60" t="s">
        <v>36</v>
      </c>
      <c r="R25" s="79" t="s">
        <v>36</v>
      </c>
      <c r="S25" s="61" t="s">
        <v>36</v>
      </c>
      <c r="T25" s="79" t="s">
        <v>36</v>
      </c>
      <c r="U25" s="60" t="s">
        <v>36</v>
      </c>
      <c r="V25" s="79" t="s">
        <v>36</v>
      </c>
      <c r="W25" s="64" t="s">
        <v>36</v>
      </c>
      <c r="X25" s="65" t="s">
        <v>35</v>
      </c>
      <c r="Y25" s="60" t="s">
        <v>35</v>
      </c>
      <c r="Z25" s="68" t="s">
        <v>36</v>
      </c>
      <c r="AA25" s="63" t="s">
        <v>36</v>
      </c>
      <c r="AB25" s="68" t="s">
        <v>36</v>
      </c>
      <c r="AC25" s="60" t="s">
        <v>36</v>
      </c>
      <c r="AD25" s="68" t="s">
        <v>36</v>
      </c>
      <c r="AE25" s="61" t="s">
        <v>36</v>
      </c>
      <c r="AF25" s="68" t="s">
        <v>36</v>
      </c>
      <c r="AG25" s="60" t="s">
        <v>36</v>
      </c>
      <c r="AH25" s="68" t="s">
        <v>36</v>
      </c>
      <c r="AI25" s="64" t="s">
        <v>36</v>
      </c>
      <c r="AJ25" s="65" t="s">
        <v>35</v>
      </c>
      <c r="AK25" s="65" t="s">
        <v>35</v>
      </c>
      <c r="AL25" s="68" t="s">
        <v>36</v>
      </c>
      <c r="AM25" s="63" t="s">
        <v>36</v>
      </c>
      <c r="AN25" s="68" t="s">
        <v>36</v>
      </c>
      <c r="AO25" s="60" t="s">
        <v>36</v>
      </c>
      <c r="AP25" s="68" t="s">
        <v>36</v>
      </c>
      <c r="AQ25" s="61" t="s">
        <v>36</v>
      </c>
      <c r="AR25" s="68" t="s">
        <v>36</v>
      </c>
      <c r="AS25" s="60" t="s">
        <v>36</v>
      </c>
      <c r="AT25" s="68" t="s">
        <v>36</v>
      </c>
      <c r="AU25" s="64" t="s">
        <v>36</v>
      </c>
      <c r="AV25" s="65" t="s">
        <v>35</v>
      </c>
      <c r="AW25" s="65" t="s">
        <v>35</v>
      </c>
      <c r="AX25" s="58"/>
    </row>
    <row r="26" spans="1:50" s="23" customFormat="1" x14ac:dyDescent="0.25">
      <c r="A26" s="40" t="s">
        <v>33</v>
      </c>
      <c r="B26" s="76">
        <v>220408</v>
      </c>
      <c r="C26" s="63">
        <v>0.10086168630591466</v>
      </c>
      <c r="D26" s="76">
        <v>93122</v>
      </c>
      <c r="E26" s="64">
        <v>0.28047377605433077</v>
      </c>
      <c r="F26" s="76">
        <v>88326</v>
      </c>
      <c r="G26" s="77">
        <v>0.11498454609575094</v>
      </c>
      <c r="H26" s="76">
        <f xml:space="preserve"> 38960-J26</f>
        <v>33029</v>
      </c>
      <c r="I26" s="77">
        <v>3.4999252839226835E-2</v>
      </c>
      <c r="J26" s="76">
        <v>5931</v>
      </c>
      <c r="K26" s="77">
        <v>4.4428793363861928E-2</v>
      </c>
      <c r="L26" s="78" t="s">
        <v>35</v>
      </c>
      <c r="M26" s="77" t="s">
        <v>35</v>
      </c>
      <c r="N26" s="79">
        <v>211682</v>
      </c>
      <c r="O26" s="63">
        <v>9.0546248275090585E-2</v>
      </c>
      <c r="P26" s="79">
        <v>79198</v>
      </c>
      <c r="Q26" s="60">
        <f t="shared" si="0"/>
        <v>0.22764082383684961</v>
      </c>
      <c r="R26" s="79">
        <v>88930</v>
      </c>
      <c r="S26" s="61">
        <v>0.11065726658508912</v>
      </c>
      <c r="T26" s="79">
        <v>36629</v>
      </c>
      <c r="U26" s="60">
        <v>3.6070752797861538E-2</v>
      </c>
      <c r="V26" s="79">
        <v>6925</v>
      </c>
      <c r="W26" s="64">
        <v>4.2701454981937129E-2</v>
      </c>
      <c r="X26" s="65" t="s">
        <v>35</v>
      </c>
      <c r="Y26" s="60" t="s">
        <v>35</v>
      </c>
      <c r="Z26" s="66">
        <v>20263</v>
      </c>
      <c r="AA26" s="63">
        <v>8.0267208558858823E-3</v>
      </c>
      <c r="AB26" s="66">
        <v>7679</v>
      </c>
      <c r="AC26" s="60">
        <v>1.9695995300662229E-2</v>
      </c>
      <c r="AD26" s="68" t="s">
        <v>36</v>
      </c>
      <c r="AE26" s="61" t="s">
        <v>36</v>
      </c>
      <c r="AF26" s="66">
        <v>4066</v>
      </c>
      <c r="AG26" s="60">
        <v>3.7650481432150236E-3</v>
      </c>
      <c r="AH26" s="66">
        <v>6169</v>
      </c>
      <c r="AI26" s="64">
        <v>3.5970090423757872E-2</v>
      </c>
      <c r="AJ26" s="65" t="s">
        <v>35</v>
      </c>
      <c r="AK26" s="65" t="s">
        <v>35</v>
      </c>
      <c r="AL26" s="66">
        <v>57249</v>
      </c>
      <c r="AM26" s="63">
        <v>1.9905841257485884E-2</v>
      </c>
      <c r="AN26" s="66">
        <v>10973</v>
      </c>
      <c r="AO26" s="60">
        <v>2.5862820141963384E-2</v>
      </c>
      <c r="AP26" s="68">
        <v>2104</v>
      </c>
      <c r="AQ26" s="61">
        <v>2.1192022029630658E-3</v>
      </c>
      <c r="AR26" s="66">
        <v>7456</v>
      </c>
      <c r="AS26" s="60">
        <v>6.104369123603192E-3</v>
      </c>
      <c r="AT26" s="66">
        <v>36716</v>
      </c>
      <c r="AU26" s="64">
        <v>0.16404240958265737</v>
      </c>
      <c r="AV26" s="65" t="s">
        <v>35</v>
      </c>
      <c r="AW26" s="65" t="s">
        <v>35</v>
      </c>
      <c r="AX26" s="58"/>
    </row>
    <row r="27" spans="1:50" s="23" customFormat="1" x14ac:dyDescent="0.25">
      <c r="B27" s="24"/>
      <c r="C27" s="21"/>
      <c r="D27" s="24"/>
      <c r="E27" s="21"/>
      <c r="F27" s="24"/>
      <c r="G27" s="21"/>
      <c r="H27" s="24"/>
      <c r="I27" s="21"/>
      <c r="J27" s="24"/>
      <c r="K27" s="21"/>
      <c r="L27" s="54"/>
      <c r="N27" s="22"/>
      <c r="O27" s="25"/>
      <c r="P27" s="19"/>
      <c r="Q27" s="22"/>
      <c r="R27" s="19"/>
      <c r="S27" s="22"/>
      <c r="T27" s="19"/>
      <c r="U27" s="22"/>
      <c r="V27" s="19"/>
      <c r="W27" s="22"/>
      <c r="X27" s="18"/>
      <c r="Y27" s="20"/>
    </row>
    <row r="28" spans="1:50" s="31" customFormat="1" x14ac:dyDescent="0.25">
      <c r="A28" s="97" t="s">
        <v>41</v>
      </c>
      <c r="B28" s="97"/>
      <c r="C28" s="97"/>
      <c r="D28" s="97"/>
      <c r="E28" s="97"/>
      <c r="F28" s="97"/>
      <c r="G28" s="97"/>
      <c r="H28" s="26"/>
      <c r="I28" s="27"/>
      <c r="J28" s="26"/>
      <c r="K28" s="27"/>
      <c r="L28" s="51"/>
      <c r="M28" s="27"/>
      <c r="N28" s="28"/>
      <c r="O28" s="29"/>
      <c r="P28" s="13"/>
      <c r="Q28" s="28"/>
      <c r="R28" s="13"/>
      <c r="S28" s="28"/>
      <c r="T28" s="13"/>
      <c r="U28" s="28"/>
      <c r="V28" s="13"/>
      <c r="W28" s="28"/>
      <c r="X28" s="53"/>
      <c r="Y28" s="30"/>
    </row>
    <row r="29" spans="1:50" x14ac:dyDescent="0.25">
      <c r="AM29" s="15"/>
      <c r="AN29" s="15"/>
    </row>
    <row r="30" spans="1:50" x14ac:dyDescent="0.25">
      <c r="AM30" s="15"/>
      <c r="AO30" s="15"/>
      <c r="AP30" s="15"/>
    </row>
    <row r="31" spans="1:50" x14ac:dyDescent="0.25">
      <c r="AB31" s="15"/>
      <c r="AD31" s="70"/>
      <c r="AQ31" s="15"/>
    </row>
    <row r="33" spans="42:42" x14ac:dyDescent="0.25">
      <c r="AP33" s="15"/>
    </row>
  </sheetData>
  <mergeCells count="36"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Z3:AK3"/>
    <mergeCell ref="Z4:AA5"/>
    <mergeCell ref="AB4:AK4"/>
    <mergeCell ref="AB5:AC5"/>
    <mergeCell ref="AD5:AE5"/>
    <mergeCell ref="AF5:AG5"/>
    <mergeCell ref="AH5:AI5"/>
    <mergeCell ref="AJ5:AK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zoomScale="80" zoomScaleNormal="80" workbookViewId="0">
      <pane xSplit="1" topLeftCell="B1" activePane="topRight" state="frozen"/>
      <selection pane="topRight" activeCell="O1" sqref="O1"/>
    </sheetView>
  </sheetViews>
  <sheetFormatPr defaultColWidth="9.140625" defaultRowHeight="15.75" x14ac:dyDescent="0.25"/>
  <cols>
    <col min="1" max="1" width="38.85546875" style="2" customWidth="1"/>
    <col min="2" max="2" width="14.7109375" style="15" customWidth="1"/>
    <col min="3" max="3" width="11.42578125" style="2" customWidth="1"/>
    <col min="4" max="4" width="12.7109375" style="15" customWidth="1"/>
    <col min="5" max="5" width="9.5703125" style="2" customWidth="1"/>
    <col min="6" max="6" width="12.7109375" style="15" customWidth="1"/>
    <col min="7" max="7" width="9.5703125" style="2" customWidth="1"/>
    <col min="8" max="8" width="13" style="15" customWidth="1"/>
    <col min="9" max="9" width="8.85546875" style="2" customWidth="1"/>
    <col min="10" max="10" width="11.42578125" style="15" customWidth="1"/>
    <col min="11" max="11" width="8.28515625" style="2" customWidth="1"/>
    <col min="12" max="12" width="11.42578125" style="48" customWidth="1"/>
    <col min="13" max="13" width="10.140625" style="2" customWidth="1"/>
    <col min="14" max="14" width="15.85546875" style="15" customWidth="1"/>
    <col min="15" max="15" width="11.28515625" style="2" customWidth="1"/>
    <col min="16" max="16" width="13.42578125" style="15" customWidth="1"/>
    <col min="17" max="17" width="11.28515625" style="2" customWidth="1"/>
    <col min="18" max="18" width="13.7109375" style="15" customWidth="1"/>
    <col min="19" max="19" width="11.28515625" style="2" customWidth="1"/>
    <col min="20" max="20" width="12.85546875" style="15" customWidth="1"/>
    <col min="21" max="21" width="11.28515625" style="2" customWidth="1"/>
    <col min="22" max="22" width="12.5703125" style="15" customWidth="1"/>
    <col min="23" max="23" width="11.28515625" style="2" customWidth="1"/>
    <col min="24" max="24" width="11.28515625" style="48" customWidth="1"/>
    <col min="25" max="25" width="11.28515625" style="2" customWidth="1"/>
    <col min="26" max="26" width="11.28515625" style="2" hidden="1" customWidth="1"/>
    <col min="27" max="27" width="14.7109375" style="2" customWidth="1"/>
    <col min="28" max="28" width="11.28515625" style="2" customWidth="1"/>
    <col min="29" max="29" width="12.42578125" style="2" customWidth="1"/>
    <col min="30" max="30" width="11.28515625" style="2" customWidth="1"/>
    <col min="31" max="31" width="12.140625" style="2" customWidth="1"/>
    <col min="32" max="32" width="11.28515625" style="2" customWidth="1"/>
    <col min="33" max="33" width="12" style="2" customWidth="1"/>
    <col min="34" max="38" width="11.28515625" style="2" customWidth="1"/>
    <col min="39" max="39" width="16.28515625" style="2" customWidth="1"/>
    <col min="40" max="40" width="11.85546875" style="2" customWidth="1"/>
    <col min="41" max="41" width="12.85546875" style="2" customWidth="1"/>
    <col min="42" max="42" width="11.7109375" style="2" customWidth="1"/>
    <col min="43" max="43" width="13.140625" style="2" customWidth="1"/>
    <col min="44" max="44" width="12" style="2" customWidth="1"/>
    <col min="45" max="45" width="13.42578125" style="2" customWidth="1"/>
    <col min="46" max="46" width="11.42578125" style="2" customWidth="1"/>
    <col min="47" max="47" width="12.5703125" style="2" customWidth="1"/>
    <col min="48" max="48" width="10.85546875" style="2" customWidth="1"/>
    <col min="49" max="49" width="11.5703125" style="2" customWidth="1"/>
    <col min="50" max="50" width="10.7109375" style="2" customWidth="1"/>
    <col min="51" max="16384" width="9.140625" style="2"/>
  </cols>
  <sheetData>
    <row r="1" spans="1:50" ht="33" customHeight="1" x14ac:dyDescent="0.25">
      <c r="A1" s="14" t="s">
        <v>4</v>
      </c>
    </row>
    <row r="2" spans="1:50" s="32" customFormat="1" ht="30" customHeight="1" x14ac:dyDescent="0.25">
      <c r="A2" s="106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42"/>
      <c r="P2" s="42"/>
      <c r="R2" s="42"/>
      <c r="T2" s="42"/>
      <c r="V2" s="42"/>
      <c r="X2" s="49"/>
    </row>
    <row r="3" spans="1:50" s="32" customFormat="1" ht="30" customHeight="1" x14ac:dyDescent="0.25">
      <c r="A3" s="41"/>
      <c r="B3" s="107">
        <v>2020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  <c r="N3" s="103">
        <v>2021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5"/>
      <c r="AA3" s="103">
        <v>2022</v>
      </c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5"/>
      <c r="AM3" s="103">
        <v>2023</v>
      </c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5"/>
    </row>
    <row r="4" spans="1:50" ht="15.75" customHeight="1" x14ac:dyDescent="0.25">
      <c r="A4" s="9"/>
      <c r="B4" s="88" t="s">
        <v>7</v>
      </c>
      <c r="C4" s="89"/>
      <c r="D4" s="92" t="s">
        <v>8</v>
      </c>
      <c r="E4" s="93"/>
      <c r="F4" s="93"/>
      <c r="G4" s="93"/>
      <c r="H4" s="93"/>
      <c r="I4" s="93"/>
      <c r="J4" s="93"/>
      <c r="K4" s="93"/>
      <c r="L4" s="93"/>
      <c r="M4" s="94"/>
      <c r="N4" s="88" t="s">
        <v>7</v>
      </c>
      <c r="O4" s="89"/>
      <c r="P4" s="92" t="s">
        <v>8</v>
      </c>
      <c r="Q4" s="93"/>
      <c r="R4" s="93"/>
      <c r="S4" s="93"/>
      <c r="T4" s="93"/>
      <c r="U4" s="93"/>
      <c r="V4" s="93"/>
      <c r="W4" s="93"/>
      <c r="X4" s="93"/>
      <c r="Y4" s="94"/>
      <c r="AA4" s="88" t="s">
        <v>7</v>
      </c>
      <c r="AB4" s="89"/>
      <c r="AC4" s="92" t="s">
        <v>8</v>
      </c>
      <c r="AD4" s="93"/>
      <c r="AE4" s="93"/>
      <c r="AF4" s="93"/>
      <c r="AG4" s="93"/>
      <c r="AH4" s="93"/>
      <c r="AI4" s="93"/>
      <c r="AJ4" s="93"/>
      <c r="AK4" s="93"/>
      <c r="AL4" s="94"/>
      <c r="AM4" s="88" t="s">
        <v>7</v>
      </c>
      <c r="AN4" s="89"/>
      <c r="AO4" s="92" t="s">
        <v>8</v>
      </c>
      <c r="AP4" s="93"/>
      <c r="AQ4" s="93"/>
      <c r="AR4" s="93"/>
      <c r="AS4" s="93"/>
      <c r="AT4" s="93"/>
      <c r="AU4" s="93"/>
      <c r="AV4" s="93"/>
      <c r="AW4" s="93"/>
      <c r="AX4" s="94"/>
    </row>
    <row r="5" spans="1:50" ht="35.25" customHeight="1" x14ac:dyDescent="0.25">
      <c r="A5" s="11"/>
      <c r="B5" s="90"/>
      <c r="C5" s="91"/>
      <c r="D5" s="95" t="s">
        <v>9</v>
      </c>
      <c r="E5" s="96"/>
      <c r="F5" s="95" t="s">
        <v>10</v>
      </c>
      <c r="G5" s="96"/>
      <c r="H5" s="95" t="s">
        <v>11</v>
      </c>
      <c r="I5" s="96"/>
      <c r="J5" s="95" t="s">
        <v>12</v>
      </c>
      <c r="K5" s="96"/>
      <c r="L5" s="95" t="s">
        <v>13</v>
      </c>
      <c r="M5" s="96"/>
      <c r="N5" s="90"/>
      <c r="O5" s="91"/>
      <c r="P5" s="95" t="s">
        <v>9</v>
      </c>
      <c r="Q5" s="96"/>
      <c r="R5" s="95" t="s">
        <v>10</v>
      </c>
      <c r="S5" s="96"/>
      <c r="T5" s="95" t="s">
        <v>11</v>
      </c>
      <c r="U5" s="96"/>
      <c r="V5" s="95" t="s">
        <v>12</v>
      </c>
      <c r="W5" s="96"/>
      <c r="X5" s="95" t="s">
        <v>13</v>
      </c>
      <c r="Y5" s="96"/>
      <c r="AA5" s="90"/>
      <c r="AB5" s="91"/>
      <c r="AC5" s="95" t="s">
        <v>9</v>
      </c>
      <c r="AD5" s="96"/>
      <c r="AE5" s="95" t="s">
        <v>10</v>
      </c>
      <c r="AF5" s="96"/>
      <c r="AG5" s="95" t="s">
        <v>11</v>
      </c>
      <c r="AH5" s="96"/>
      <c r="AI5" s="95" t="s">
        <v>12</v>
      </c>
      <c r="AJ5" s="96"/>
      <c r="AK5" s="95" t="s">
        <v>13</v>
      </c>
      <c r="AL5" s="96"/>
      <c r="AM5" s="90"/>
      <c r="AN5" s="91"/>
      <c r="AO5" s="95" t="s">
        <v>9</v>
      </c>
      <c r="AP5" s="96"/>
      <c r="AQ5" s="95" t="s">
        <v>10</v>
      </c>
      <c r="AR5" s="96"/>
      <c r="AS5" s="95" t="s">
        <v>11</v>
      </c>
      <c r="AT5" s="96"/>
      <c r="AU5" s="95" t="s">
        <v>12</v>
      </c>
      <c r="AV5" s="96"/>
      <c r="AW5" s="95" t="s">
        <v>13</v>
      </c>
      <c r="AX5" s="96"/>
    </row>
    <row r="6" spans="1:50" ht="31.5" x14ac:dyDescent="0.25">
      <c r="A6" s="12"/>
      <c r="B6" s="47" t="s">
        <v>34</v>
      </c>
      <c r="C6" s="17" t="s">
        <v>14</v>
      </c>
      <c r="D6" s="47" t="s">
        <v>34</v>
      </c>
      <c r="E6" s="17" t="s">
        <v>14</v>
      </c>
      <c r="F6" s="47" t="s">
        <v>34</v>
      </c>
      <c r="G6" s="17" t="s">
        <v>14</v>
      </c>
      <c r="H6" s="47" t="s">
        <v>34</v>
      </c>
      <c r="I6" s="17" t="s">
        <v>14</v>
      </c>
      <c r="J6" s="47" t="s">
        <v>34</v>
      </c>
      <c r="K6" s="17" t="s">
        <v>14</v>
      </c>
      <c r="L6" s="47" t="s">
        <v>34</v>
      </c>
      <c r="M6" s="17" t="s">
        <v>14</v>
      </c>
      <c r="N6" s="47" t="s">
        <v>34</v>
      </c>
      <c r="O6" s="17" t="s">
        <v>14</v>
      </c>
      <c r="P6" s="47" t="s">
        <v>34</v>
      </c>
      <c r="Q6" s="17" t="s">
        <v>14</v>
      </c>
      <c r="R6" s="47" t="s">
        <v>34</v>
      </c>
      <c r="S6" s="17" t="s">
        <v>14</v>
      </c>
      <c r="T6" s="47" t="s">
        <v>34</v>
      </c>
      <c r="U6" s="17" t="s">
        <v>14</v>
      </c>
      <c r="V6" s="47" t="s">
        <v>34</v>
      </c>
      <c r="W6" s="17" t="s">
        <v>14</v>
      </c>
      <c r="X6" s="47" t="s">
        <v>34</v>
      </c>
      <c r="Y6" s="17" t="s">
        <v>14</v>
      </c>
      <c r="AA6" s="47" t="s">
        <v>34</v>
      </c>
      <c r="AB6" s="17" t="s">
        <v>14</v>
      </c>
      <c r="AC6" s="47" t="s">
        <v>34</v>
      </c>
      <c r="AD6" s="17" t="s">
        <v>14</v>
      </c>
      <c r="AE6" s="47" t="s">
        <v>34</v>
      </c>
      <c r="AF6" s="17" t="s">
        <v>14</v>
      </c>
      <c r="AG6" s="47" t="s">
        <v>34</v>
      </c>
      <c r="AH6" s="17" t="s">
        <v>14</v>
      </c>
      <c r="AI6" s="47" t="s">
        <v>34</v>
      </c>
      <c r="AJ6" s="17" t="s">
        <v>14</v>
      </c>
      <c r="AK6" s="47" t="s">
        <v>34</v>
      </c>
      <c r="AL6" s="17" t="s">
        <v>14</v>
      </c>
      <c r="AM6" s="47" t="s">
        <v>34</v>
      </c>
      <c r="AN6" s="17" t="s">
        <v>14</v>
      </c>
      <c r="AO6" s="47" t="s">
        <v>34</v>
      </c>
      <c r="AP6" s="17" t="s">
        <v>14</v>
      </c>
      <c r="AQ6" s="47" t="s">
        <v>34</v>
      </c>
      <c r="AR6" s="17" t="s">
        <v>14</v>
      </c>
      <c r="AS6" s="47" t="s">
        <v>34</v>
      </c>
      <c r="AT6" s="17" t="s">
        <v>14</v>
      </c>
      <c r="AU6" s="47" t="s">
        <v>34</v>
      </c>
      <c r="AV6" s="17" t="s">
        <v>14</v>
      </c>
      <c r="AW6" s="47" t="s">
        <v>34</v>
      </c>
      <c r="AX6" s="17" t="s">
        <v>14</v>
      </c>
    </row>
    <row r="7" spans="1:50" s="3" customFormat="1" x14ac:dyDescent="0.25">
      <c r="A7" s="39" t="s">
        <v>1</v>
      </c>
      <c r="B7" s="71">
        <v>114411029</v>
      </c>
      <c r="C7" s="62">
        <v>100</v>
      </c>
      <c r="D7" s="71">
        <v>35547774</v>
      </c>
      <c r="E7" s="62">
        <v>100</v>
      </c>
      <c r="F7" s="71">
        <v>55508779</v>
      </c>
      <c r="G7" s="62">
        <v>100</v>
      </c>
      <c r="H7" s="71">
        <f xml:space="preserve"> 23015157-J7</f>
        <v>18032192</v>
      </c>
      <c r="I7" s="62">
        <v>100</v>
      </c>
      <c r="J7" s="71">
        <v>4982965</v>
      </c>
      <c r="K7" s="62">
        <v>100</v>
      </c>
      <c r="L7" s="73">
        <v>339319</v>
      </c>
      <c r="M7" s="62">
        <v>100</v>
      </c>
      <c r="N7" s="71">
        <v>120024989</v>
      </c>
      <c r="O7" s="62">
        <v>100</v>
      </c>
      <c r="P7" s="71">
        <v>37776981</v>
      </c>
      <c r="Q7" s="62">
        <v>100</v>
      </c>
      <c r="R7" s="80">
        <v>56071403</v>
      </c>
      <c r="S7" s="62">
        <v>100</v>
      </c>
      <c r="T7" s="80">
        <v>20041385</v>
      </c>
      <c r="U7" s="62">
        <v>100</v>
      </c>
      <c r="V7" s="80">
        <v>5742574</v>
      </c>
      <c r="W7" s="62">
        <v>100</v>
      </c>
      <c r="X7" s="59">
        <v>392646</v>
      </c>
      <c r="Y7" s="62">
        <v>100</v>
      </c>
      <c r="AA7" s="71">
        <v>124524086</v>
      </c>
      <c r="AB7" s="62">
        <v>100</v>
      </c>
      <c r="AC7" s="71">
        <v>39151085</v>
      </c>
      <c r="AD7" s="62">
        <v>100</v>
      </c>
      <c r="AE7" s="80">
        <v>58425476</v>
      </c>
      <c r="AF7" s="62">
        <v>100</v>
      </c>
      <c r="AG7" s="80">
        <v>19976598</v>
      </c>
      <c r="AH7" s="62">
        <v>100</v>
      </c>
      <c r="AI7" s="80">
        <v>6312453</v>
      </c>
      <c r="AJ7" s="62">
        <v>100</v>
      </c>
      <c r="AK7" s="59">
        <v>658474</v>
      </c>
      <c r="AL7" s="62">
        <v>100</v>
      </c>
      <c r="AM7" s="72">
        <v>132596778</v>
      </c>
      <c r="AN7" s="62">
        <v>100</v>
      </c>
      <c r="AO7" s="72">
        <v>40943169</v>
      </c>
      <c r="AP7" s="62">
        <v>100</v>
      </c>
      <c r="AQ7" s="72">
        <v>60535837</v>
      </c>
      <c r="AR7" s="62">
        <v>100</v>
      </c>
      <c r="AS7" s="72">
        <v>23266646</v>
      </c>
      <c r="AT7" s="62">
        <v>100</v>
      </c>
      <c r="AU7" s="72">
        <v>6872162</v>
      </c>
      <c r="AV7" s="62">
        <v>100</v>
      </c>
      <c r="AW7" s="59">
        <v>978964</v>
      </c>
      <c r="AX7" s="62">
        <v>100</v>
      </c>
    </row>
    <row r="8" spans="1:50" s="3" customFormat="1" ht="31.5" x14ac:dyDescent="0.25">
      <c r="A8" s="40" t="s">
        <v>15</v>
      </c>
      <c r="B8" s="76">
        <v>2988556</v>
      </c>
      <c r="C8" s="63">
        <v>2.6121222981046697</v>
      </c>
      <c r="D8" s="76">
        <v>121694</v>
      </c>
      <c r="E8" s="64">
        <v>0.34233929809500874</v>
      </c>
      <c r="F8" s="76">
        <v>2207700</v>
      </c>
      <c r="G8" s="64">
        <v>3.9772087222455386</v>
      </c>
      <c r="H8" s="76">
        <f xml:space="preserve"> 659162-J8</f>
        <v>414578</v>
      </c>
      <c r="I8" s="64">
        <v>2.2990992997412625</v>
      </c>
      <c r="J8" s="76">
        <v>244584</v>
      </c>
      <c r="K8" s="64">
        <v>4.9084029287783482</v>
      </c>
      <c r="L8" s="78" t="s">
        <v>35</v>
      </c>
      <c r="M8" s="64" t="s">
        <v>35</v>
      </c>
      <c r="N8" s="76">
        <v>3125653</v>
      </c>
      <c r="O8" s="64">
        <v>2.6041685369369207</v>
      </c>
      <c r="P8" s="76">
        <v>122278</v>
      </c>
      <c r="Q8" s="64">
        <v>0.3236838856974833</v>
      </c>
      <c r="R8" s="76">
        <v>2291302</v>
      </c>
      <c r="S8" s="64">
        <v>4.0864003349443569</v>
      </c>
      <c r="T8" s="76">
        <v>448666</v>
      </c>
      <c r="U8" s="64">
        <v>2.2386975750428428</v>
      </c>
      <c r="V8" s="76">
        <v>263407</v>
      </c>
      <c r="W8" s="64">
        <v>4.5869152056203362</v>
      </c>
      <c r="X8" s="78" t="s">
        <v>35</v>
      </c>
      <c r="Y8" s="64" t="s">
        <v>35</v>
      </c>
      <c r="AA8" s="76">
        <v>3237940</v>
      </c>
      <c r="AB8" s="64">
        <v>2.6002519705304241</v>
      </c>
      <c r="AC8" s="76">
        <v>121461</v>
      </c>
      <c r="AD8" s="64">
        <v>0.310236612855046</v>
      </c>
      <c r="AE8" s="76">
        <v>2366565</v>
      </c>
      <c r="AF8" s="64">
        <v>4.0505703368167678</v>
      </c>
      <c r="AG8" s="76">
        <v>481740</v>
      </c>
      <c r="AH8" s="64">
        <v>2.4115217215664049</v>
      </c>
      <c r="AI8" s="76">
        <v>267375</v>
      </c>
      <c r="AJ8" s="64">
        <v>4.2356751012641203</v>
      </c>
      <c r="AK8" s="78" t="s">
        <v>36</v>
      </c>
      <c r="AL8" s="64" t="s">
        <v>36</v>
      </c>
      <c r="AM8" s="74">
        <v>2069416</v>
      </c>
      <c r="AN8" s="81">
        <v>1.560683473017723</v>
      </c>
      <c r="AO8" s="74">
        <v>77741</v>
      </c>
      <c r="AP8" s="82">
        <v>0.1898753855618748</v>
      </c>
      <c r="AQ8" s="74">
        <v>1383133</v>
      </c>
      <c r="AR8" s="81">
        <v>2.2848168432857383</v>
      </c>
      <c r="AS8" s="74">
        <v>375835</v>
      </c>
      <c r="AT8" s="82">
        <v>1.6153381110453133</v>
      </c>
      <c r="AU8" s="74">
        <v>231908</v>
      </c>
      <c r="AV8" s="82">
        <v>3.3746003077343052</v>
      </c>
      <c r="AW8" s="78" t="s">
        <v>36</v>
      </c>
      <c r="AX8" s="64" t="s">
        <v>36</v>
      </c>
    </row>
    <row r="9" spans="1:50" s="3" customFormat="1" x14ac:dyDescent="0.25">
      <c r="A9" s="40" t="s">
        <v>16</v>
      </c>
      <c r="B9" s="76" t="s">
        <v>35</v>
      </c>
      <c r="C9" s="63" t="s">
        <v>35</v>
      </c>
      <c r="D9" s="76" t="s">
        <v>35</v>
      </c>
      <c r="E9" s="64" t="s">
        <v>35</v>
      </c>
      <c r="F9" s="76" t="s">
        <v>35</v>
      </c>
      <c r="G9" s="64" t="s">
        <v>35</v>
      </c>
      <c r="H9" s="76" t="s">
        <v>35</v>
      </c>
      <c r="I9" s="64" t="s">
        <v>35</v>
      </c>
      <c r="J9" s="76" t="s">
        <v>35</v>
      </c>
      <c r="K9" s="64" t="s">
        <v>35</v>
      </c>
      <c r="L9" s="78" t="s">
        <v>35</v>
      </c>
      <c r="M9" s="76" t="s">
        <v>35</v>
      </c>
      <c r="N9" s="76" t="s">
        <v>35</v>
      </c>
      <c r="O9" s="64" t="s">
        <v>35</v>
      </c>
      <c r="P9" s="76" t="s">
        <v>35</v>
      </c>
      <c r="Q9" s="64" t="s">
        <v>35</v>
      </c>
      <c r="R9" s="76" t="s">
        <v>35</v>
      </c>
      <c r="S9" s="64" t="s">
        <v>35</v>
      </c>
      <c r="T9" s="76" t="s">
        <v>35</v>
      </c>
      <c r="U9" s="64" t="s">
        <v>35</v>
      </c>
      <c r="V9" s="76" t="s">
        <v>35</v>
      </c>
      <c r="W9" s="64" t="s">
        <v>35</v>
      </c>
      <c r="X9" s="78" t="s">
        <v>35</v>
      </c>
      <c r="Y9" s="76" t="s">
        <v>35</v>
      </c>
      <c r="AA9" s="76" t="s">
        <v>35</v>
      </c>
      <c r="AB9" s="76" t="s">
        <v>35</v>
      </c>
      <c r="AC9" s="76" t="s">
        <v>35</v>
      </c>
      <c r="AD9" s="76" t="s">
        <v>35</v>
      </c>
      <c r="AE9" s="76" t="s">
        <v>35</v>
      </c>
      <c r="AF9" s="76" t="s">
        <v>35</v>
      </c>
      <c r="AG9" s="76" t="s">
        <v>35</v>
      </c>
      <c r="AH9" s="76" t="s">
        <v>35</v>
      </c>
      <c r="AI9" s="76" t="s">
        <v>35</v>
      </c>
      <c r="AJ9" s="76" t="s">
        <v>35</v>
      </c>
      <c r="AK9" s="76" t="s">
        <v>35</v>
      </c>
      <c r="AL9" s="76" t="s">
        <v>35</v>
      </c>
      <c r="AM9" s="72" t="s">
        <v>35</v>
      </c>
      <c r="AN9" s="71" t="s">
        <v>35</v>
      </c>
      <c r="AO9" s="72" t="s">
        <v>35</v>
      </c>
      <c r="AP9" s="71" t="s">
        <v>35</v>
      </c>
      <c r="AQ9" s="72" t="s">
        <v>35</v>
      </c>
      <c r="AR9" s="71" t="s">
        <v>35</v>
      </c>
      <c r="AS9" s="72" t="s">
        <v>35</v>
      </c>
      <c r="AT9" s="71" t="s">
        <v>35</v>
      </c>
      <c r="AU9" s="72" t="s">
        <v>35</v>
      </c>
      <c r="AV9" s="71" t="s">
        <v>35</v>
      </c>
      <c r="AW9" s="73" t="s">
        <v>35</v>
      </c>
      <c r="AX9" s="64" t="s">
        <v>35</v>
      </c>
    </row>
    <row r="10" spans="1:50" s="3" customFormat="1" x14ac:dyDescent="0.25">
      <c r="A10" s="40" t="s">
        <v>17</v>
      </c>
      <c r="B10" s="76" t="s">
        <v>35</v>
      </c>
      <c r="C10" s="63" t="s">
        <v>35</v>
      </c>
      <c r="D10" s="76" t="s">
        <v>35</v>
      </c>
      <c r="E10" s="64" t="s">
        <v>35</v>
      </c>
      <c r="F10" s="76" t="s">
        <v>35</v>
      </c>
      <c r="G10" s="64" t="s">
        <v>35</v>
      </c>
      <c r="H10" s="76" t="s">
        <v>35</v>
      </c>
      <c r="I10" s="64" t="s">
        <v>35</v>
      </c>
      <c r="J10" s="76" t="s">
        <v>35</v>
      </c>
      <c r="K10" s="64" t="s">
        <v>35</v>
      </c>
      <c r="L10" s="78" t="s">
        <v>35</v>
      </c>
      <c r="M10" s="76" t="s">
        <v>35</v>
      </c>
      <c r="N10" s="76" t="s">
        <v>35</v>
      </c>
      <c r="O10" s="64" t="s">
        <v>35</v>
      </c>
      <c r="P10" s="76" t="s">
        <v>35</v>
      </c>
      <c r="Q10" s="64" t="s">
        <v>35</v>
      </c>
      <c r="R10" s="76" t="s">
        <v>35</v>
      </c>
      <c r="S10" s="64" t="s">
        <v>35</v>
      </c>
      <c r="T10" s="76" t="s">
        <v>35</v>
      </c>
      <c r="U10" s="64" t="s">
        <v>35</v>
      </c>
      <c r="V10" s="76" t="s">
        <v>35</v>
      </c>
      <c r="W10" s="64" t="s">
        <v>35</v>
      </c>
      <c r="X10" s="78" t="s">
        <v>35</v>
      </c>
      <c r="Y10" s="76" t="s">
        <v>35</v>
      </c>
      <c r="AA10" s="76" t="s">
        <v>35</v>
      </c>
      <c r="AB10" s="76" t="s">
        <v>35</v>
      </c>
      <c r="AC10" s="76" t="s">
        <v>35</v>
      </c>
      <c r="AD10" s="76" t="s">
        <v>35</v>
      </c>
      <c r="AE10" s="76" t="s">
        <v>35</v>
      </c>
      <c r="AF10" s="76" t="s">
        <v>35</v>
      </c>
      <c r="AG10" s="76" t="s">
        <v>35</v>
      </c>
      <c r="AH10" s="76" t="s">
        <v>35</v>
      </c>
      <c r="AI10" s="76" t="s">
        <v>35</v>
      </c>
      <c r="AJ10" s="76" t="s">
        <v>35</v>
      </c>
      <c r="AK10" s="76" t="s">
        <v>35</v>
      </c>
      <c r="AL10" s="76" t="s">
        <v>35</v>
      </c>
      <c r="AM10" s="72" t="s">
        <v>35</v>
      </c>
      <c r="AN10" s="71" t="s">
        <v>35</v>
      </c>
      <c r="AO10" s="72" t="s">
        <v>35</v>
      </c>
      <c r="AP10" s="71" t="s">
        <v>35</v>
      </c>
      <c r="AQ10" s="72" t="s">
        <v>35</v>
      </c>
      <c r="AR10" s="71" t="s">
        <v>35</v>
      </c>
      <c r="AS10" s="72" t="s">
        <v>35</v>
      </c>
      <c r="AT10" s="71" t="s">
        <v>35</v>
      </c>
      <c r="AU10" s="72" t="s">
        <v>35</v>
      </c>
      <c r="AV10" s="71" t="s">
        <v>35</v>
      </c>
      <c r="AW10" s="73" t="s">
        <v>35</v>
      </c>
      <c r="AX10" s="64" t="s">
        <v>35</v>
      </c>
    </row>
    <row r="11" spans="1:50" s="3" customFormat="1" ht="47.25" x14ac:dyDescent="0.25">
      <c r="A11" s="40" t="s">
        <v>18</v>
      </c>
      <c r="B11" s="76">
        <v>45012</v>
      </c>
      <c r="C11" s="63">
        <v>3.9342360953680433E-2</v>
      </c>
      <c r="D11" s="76">
        <v>4118</v>
      </c>
      <c r="E11" s="64">
        <v>1.1584410320601228E-2</v>
      </c>
      <c r="F11" s="76">
        <v>18524</v>
      </c>
      <c r="G11" s="64">
        <v>3.3371297898662118E-2</v>
      </c>
      <c r="H11" s="76">
        <f xml:space="preserve"> 22370-J11</f>
        <v>3808</v>
      </c>
      <c r="I11" s="64">
        <v>2.1117787565704711E-2</v>
      </c>
      <c r="J11" s="76">
        <v>18562</v>
      </c>
      <c r="K11" s="64">
        <v>0.37250913863533053</v>
      </c>
      <c r="L11" s="78" t="s">
        <v>35</v>
      </c>
      <c r="M11" s="64" t="s">
        <v>35</v>
      </c>
      <c r="N11" s="76">
        <v>40615</v>
      </c>
      <c r="O11" s="64">
        <v>3.3838786687995448E-2</v>
      </c>
      <c r="P11" s="76">
        <v>3959</v>
      </c>
      <c r="Q11" s="64">
        <v>1.0479926916340932E-2</v>
      </c>
      <c r="R11" s="76" t="s">
        <v>36</v>
      </c>
      <c r="S11" s="76" t="s">
        <v>36</v>
      </c>
      <c r="T11" s="76">
        <v>4753</v>
      </c>
      <c r="U11" s="64">
        <v>2.3715925820495941E-2</v>
      </c>
      <c r="V11" s="76">
        <v>18562</v>
      </c>
      <c r="W11" s="64">
        <v>0.32323484207604464</v>
      </c>
      <c r="X11" s="78" t="s">
        <v>35</v>
      </c>
      <c r="Y11" s="64" t="s">
        <v>35</v>
      </c>
      <c r="AA11" s="76">
        <v>65490</v>
      </c>
      <c r="AB11" s="64">
        <v>5.2592235047603561E-2</v>
      </c>
      <c r="AC11" s="76">
        <v>3959</v>
      </c>
      <c r="AD11" s="64">
        <v>1.0112108004158762E-2</v>
      </c>
      <c r="AE11" s="76" t="s">
        <v>36</v>
      </c>
      <c r="AF11" s="64" t="s">
        <v>36</v>
      </c>
      <c r="AG11" s="76">
        <v>6343</v>
      </c>
      <c r="AH11" s="64">
        <v>3.1752153194452827E-2</v>
      </c>
      <c r="AI11" s="76">
        <v>19304</v>
      </c>
      <c r="AJ11" s="64">
        <v>0.30580821750276793</v>
      </c>
      <c r="AK11" s="78" t="s">
        <v>35</v>
      </c>
      <c r="AL11" s="64" t="s">
        <v>35</v>
      </c>
      <c r="AM11" s="74" t="s">
        <v>36</v>
      </c>
      <c r="AN11" s="74" t="s">
        <v>36</v>
      </c>
      <c r="AO11" s="74">
        <v>3959</v>
      </c>
      <c r="AP11" s="82">
        <v>9.6695006681090066E-3</v>
      </c>
      <c r="AQ11" s="74" t="s">
        <v>36</v>
      </c>
      <c r="AR11" s="81" t="s">
        <v>36</v>
      </c>
      <c r="AS11" s="74">
        <v>7238</v>
      </c>
      <c r="AT11" s="82">
        <v>3.1108910154046269E-2</v>
      </c>
      <c r="AU11" s="74">
        <v>19304</v>
      </c>
      <c r="AV11" s="82">
        <v>0.28090141064776991</v>
      </c>
      <c r="AW11" s="73" t="s">
        <v>35</v>
      </c>
      <c r="AX11" s="64" t="s">
        <v>35</v>
      </c>
    </row>
    <row r="12" spans="1:50" s="3" customFormat="1" ht="63" x14ac:dyDescent="0.25">
      <c r="A12" s="40" t="s">
        <v>19</v>
      </c>
      <c r="B12" s="76" t="s">
        <v>35</v>
      </c>
      <c r="C12" s="63" t="s">
        <v>35</v>
      </c>
      <c r="D12" s="76" t="s">
        <v>35</v>
      </c>
      <c r="E12" s="64" t="s">
        <v>35</v>
      </c>
      <c r="F12" s="76" t="s">
        <v>35</v>
      </c>
      <c r="G12" s="64" t="s">
        <v>35</v>
      </c>
      <c r="H12" s="76" t="s">
        <v>35</v>
      </c>
      <c r="I12" s="64" t="s">
        <v>35</v>
      </c>
      <c r="J12" s="76" t="s">
        <v>35</v>
      </c>
      <c r="K12" s="64" t="s">
        <v>35</v>
      </c>
      <c r="L12" s="78" t="s">
        <v>35</v>
      </c>
      <c r="M12" s="76" t="s">
        <v>35</v>
      </c>
      <c r="N12" s="76" t="s">
        <v>35</v>
      </c>
      <c r="O12" s="64" t="s">
        <v>35</v>
      </c>
      <c r="P12" s="76" t="s">
        <v>35</v>
      </c>
      <c r="Q12" s="64" t="s">
        <v>35</v>
      </c>
      <c r="R12" s="76" t="s">
        <v>35</v>
      </c>
      <c r="S12" s="64" t="s">
        <v>35</v>
      </c>
      <c r="T12" s="76" t="s">
        <v>35</v>
      </c>
      <c r="U12" s="64" t="s">
        <v>35</v>
      </c>
      <c r="V12" s="76" t="s">
        <v>35</v>
      </c>
      <c r="W12" s="64" t="s">
        <v>35</v>
      </c>
      <c r="X12" s="78" t="s">
        <v>35</v>
      </c>
      <c r="Y12" s="76" t="s">
        <v>35</v>
      </c>
      <c r="AA12" s="76" t="s">
        <v>35</v>
      </c>
      <c r="AB12" s="76" t="s">
        <v>35</v>
      </c>
      <c r="AC12" s="76" t="s">
        <v>35</v>
      </c>
      <c r="AD12" s="76" t="s">
        <v>35</v>
      </c>
      <c r="AE12" s="76" t="s">
        <v>35</v>
      </c>
      <c r="AF12" s="76" t="s">
        <v>35</v>
      </c>
      <c r="AG12" s="76" t="s">
        <v>35</v>
      </c>
      <c r="AH12" s="76" t="s">
        <v>35</v>
      </c>
      <c r="AI12" s="76" t="s">
        <v>35</v>
      </c>
      <c r="AJ12" s="76" t="s">
        <v>35</v>
      </c>
      <c r="AK12" s="76" t="s">
        <v>35</v>
      </c>
      <c r="AL12" s="76" t="s">
        <v>35</v>
      </c>
      <c r="AM12" s="72" t="s">
        <v>35</v>
      </c>
      <c r="AN12" s="71" t="s">
        <v>35</v>
      </c>
      <c r="AO12" s="72" t="s">
        <v>35</v>
      </c>
      <c r="AP12" s="71" t="s">
        <v>35</v>
      </c>
      <c r="AQ12" s="72" t="s">
        <v>35</v>
      </c>
      <c r="AR12" s="71" t="s">
        <v>35</v>
      </c>
      <c r="AS12" s="72" t="s">
        <v>35</v>
      </c>
      <c r="AT12" s="71" t="s">
        <v>35</v>
      </c>
      <c r="AU12" s="72" t="s">
        <v>35</v>
      </c>
      <c r="AV12" s="71" t="s">
        <v>35</v>
      </c>
      <c r="AW12" s="73" t="s">
        <v>35</v>
      </c>
      <c r="AX12" s="64" t="s">
        <v>35</v>
      </c>
    </row>
    <row r="13" spans="1:50" s="3" customFormat="1" x14ac:dyDescent="0.25">
      <c r="A13" s="40" t="s">
        <v>20</v>
      </c>
      <c r="B13" s="76" t="s">
        <v>35</v>
      </c>
      <c r="C13" s="63" t="s">
        <v>35</v>
      </c>
      <c r="D13" s="76" t="s">
        <v>35</v>
      </c>
      <c r="E13" s="64" t="s">
        <v>35</v>
      </c>
      <c r="F13" s="76" t="s">
        <v>35</v>
      </c>
      <c r="G13" s="64" t="s">
        <v>35</v>
      </c>
      <c r="H13" s="76" t="s">
        <v>35</v>
      </c>
      <c r="I13" s="64" t="s">
        <v>35</v>
      </c>
      <c r="J13" s="76" t="s">
        <v>35</v>
      </c>
      <c r="K13" s="64" t="s">
        <v>35</v>
      </c>
      <c r="L13" s="78" t="s">
        <v>35</v>
      </c>
      <c r="M13" s="76" t="s">
        <v>35</v>
      </c>
      <c r="N13" s="76" t="s">
        <v>35</v>
      </c>
      <c r="O13" s="64" t="s">
        <v>35</v>
      </c>
      <c r="P13" s="76" t="s">
        <v>35</v>
      </c>
      <c r="Q13" s="64" t="s">
        <v>35</v>
      </c>
      <c r="R13" s="76" t="s">
        <v>35</v>
      </c>
      <c r="S13" s="64" t="s">
        <v>35</v>
      </c>
      <c r="T13" s="76" t="s">
        <v>35</v>
      </c>
      <c r="U13" s="64" t="s">
        <v>35</v>
      </c>
      <c r="V13" s="76" t="s">
        <v>35</v>
      </c>
      <c r="W13" s="64" t="s">
        <v>35</v>
      </c>
      <c r="X13" s="78" t="s">
        <v>35</v>
      </c>
      <c r="Y13" s="76" t="s">
        <v>35</v>
      </c>
      <c r="AA13" s="76" t="s">
        <v>35</v>
      </c>
      <c r="AB13" s="76" t="s">
        <v>35</v>
      </c>
      <c r="AC13" s="76" t="s">
        <v>35</v>
      </c>
      <c r="AD13" s="76" t="s">
        <v>35</v>
      </c>
      <c r="AE13" s="76" t="s">
        <v>35</v>
      </c>
      <c r="AF13" s="76" t="s">
        <v>35</v>
      </c>
      <c r="AG13" s="76" t="s">
        <v>35</v>
      </c>
      <c r="AH13" s="76" t="s">
        <v>35</v>
      </c>
      <c r="AI13" s="76" t="s">
        <v>35</v>
      </c>
      <c r="AJ13" s="76" t="s">
        <v>35</v>
      </c>
      <c r="AK13" s="76" t="s">
        <v>35</v>
      </c>
      <c r="AL13" s="76" t="s">
        <v>35</v>
      </c>
      <c r="AM13" s="74" t="s">
        <v>36</v>
      </c>
      <c r="AN13" s="74" t="s">
        <v>36</v>
      </c>
      <c r="AO13" s="74" t="s">
        <v>35</v>
      </c>
      <c r="AP13" s="71" t="s">
        <v>35</v>
      </c>
      <c r="AQ13" s="74" t="s">
        <v>35</v>
      </c>
      <c r="AR13" s="71" t="s">
        <v>35</v>
      </c>
      <c r="AS13" s="74" t="s">
        <v>36</v>
      </c>
      <c r="AT13" s="82" t="s">
        <v>36</v>
      </c>
      <c r="AU13" s="74" t="s">
        <v>36</v>
      </c>
      <c r="AV13" s="82" t="s">
        <v>36</v>
      </c>
      <c r="AW13" s="73" t="s">
        <v>35</v>
      </c>
      <c r="AX13" s="64" t="s">
        <v>35</v>
      </c>
    </row>
    <row r="14" spans="1:50" s="3" customFormat="1" ht="47.25" x14ac:dyDescent="0.25">
      <c r="A14" s="40" t="s">
        <v>21</v>
      </c>
      <c r="B14" s="76" t="s">
        <v>35</v>
      </c>
      <c r="C14" s="63" t="s">
        <v>35</v>
      </c>
      <c r="D14" s="76" t="s">
        <v>35</v>
      </c>
      <c r="E14" s="64" t="s">
        <v>35</v>
      </c>
      <c r="F14" s="76" t="s">
        <v>35</v>
      </c>
      <c r="G14" s="64" t="s">
        <v>35</v>
      </c>
      <c r="H14" s="76" t="s">
        <v>35</v>
      </c>
      <c r="I14" s="64" t="s">
        <v>35</v>
      </c>
      <c r="J14" s="76" t="s">
        <v>35</v>
      </c>
      <c r="K14" s="64" t="s">
        <v>35</v>
      </c>
      <c r="L14" s="78" t="s">
        <v>35</v>
      </c>
      <c r="M14" s="76" t="s">
        <v>35</v>
      </c>
      <c r="N14" s="76" t="s">
        <v>35</v>
      </c>
      <c r="O14" s="64" t="s">
        <v>35</v>
      </c>
      <c r="P14" s="76" t="s">
        <v>35</v>
      </c>
      <c r="Q14" s="64" t="s">
        <v>35</v>
      </c>
      <c r="R14" s="76" t="s">
        <v>35</v>
      </c>
      <c r="S14" s="64" t="s">
        <v>35</v>
      </c>
      <c r="T14" s="76" t="s">
        <v>35</v>
      </c>
      <c r="U14" s="64" t="s">
        <v>35</v>
      </c>
      <c r="V14" s="76" t="s">
        <v>35</v>
      </c>
      <c r="W14" s="64" t="s">
        <v>35</v>
      </c>
      <c r="X14" s="78" t="s">
        <v>35</v>
      </c>
      <c r="Y14" s="76" t="s">
        <v>35</v>
      </c>
      <c r="AA14" s="76" t="s">
        <v>35</v>
      </c>
      <c r="AB14" s="76" t="s">
        <v>35</v>
      </c>
      <c r="AC14" s="76" t="s">
        <v>35</v>
      </c>
      <c r="AD14" s="76" t="s">
        <v>35</v>
      </c>
      <c r="AE14" s="76" t="s">
        <v>35</v>
      </c>
      <c r="AF14" s="76" t="s">
        <v>35</v>
      </c>
      <c r="AG14" s="76" t="s">
        <v>35</v>
      </c>
      <c r="AH14" s="76" t="s">
        <v>35</v>
      </c>
      <c r="AI14" s="76" t="s">
        <v>35</v>
      </c>
      <c r="AJ14" s="76" t="s">
        <v>35</v>
      </c>
      <c r="AK14" s="76" t="s">
        <v>35</v>
      </c>
      <c r="AL14" s="76" t="s">
        <v>35</v>
      </c>
      <c r="AM14" s="72" t="s">
        <v>35</v>
      </c>
      <c r="AN14" s="71" t="s">
        <v>35</v>
      </c>
      <c r="AO14" s="72" t="s">
        <v>35</v>
      </c>
      <c r="AP14" s="71" t="s">
        <v>35</v>
      </c>
      <c r="AQ14" s="72" t="s">
        <v>35</v>
      </c>
      <c r="AR14" s="71" t="s">
        <v>35</v>
      </c>
      <c r="AS14" s="72" t="s">
        <v>35</v>
      </c>
      <c r="AT14" s="71" t="s">
        <v>35</v>
      </c>
      <c r="AU14" s="72" t="s">
        <v>35</v>
      </c>
      <c r="AV14" s="71" t="s">
        <v>35</v>
      </c>
      <c r="AW14" s="73" t="s">
        <v>35</v>
      </c>
      <c r="AX14" s="64" t="s">
        <v>35</v>
      </c>
    </row>
    <row r="15" spans="1:50" s="3" customFormat="1" x14ac:dyDescent="0.25">
      <c r="A15" s="40" t="s">
        <v>22</v>
      </c>
      <c r="B15" s="76">
        <v>41728827</v>
      </c>
      <c r="C15" s="63">
        <v>36.472731138533852</v>
      </c>
      <c r="D15" s="76">
        <v>208121</v>
      </c>
      <c r="E15" s="64">
        <v>0.58546844592856928</v>
      </c>
      <c r="F15" s="76">
        <v>39573535</v>
      </c>
      <c r="G15" s="64">
        <v>71.292389623630527</v>
      </c>
      <c r="H15" s="76">
        <f xml:space="preserve"> 1947171-J15</f>
        <v>1126591</v>
      </c>
      <c r="I15" s="64">
        <v>6.2476652866162912</v>
      </c>
      <c r="J15" s="76">
        <v>820580</v>
      </c>
      <c r="K15" s="64">
        <v>16.46770547254496</v>
      </c>
      <c r="L15" s="78" t="s">
        <v>35</v>
      </c>
      <c r="M15" s="64" t="s">
        <v>35</v>
      </c>
      <c r="N15" s="76">
        <v>42098685</v>
      </c>
      <c r="O15" s="64">
        <v>35.07493343740277</v>
      </c>
      <c r="P15" s="76">
        <v>392534</v>
      </c>
      <c r="Q15" s="64">
        <v>1.0390825037077471</v>
      </c>
      <c r="R15" s="76">
        <v>39650565</v>
      </c>
      <c r="S15" s="64">
        <v>70.714415688867277</v>
      </c>
      <c r="T15" s="76">
        <v>713639</v>
      </c>
      <c r="U15" s="64">
        <v>3.5608267592284664</v>
      </c>
      <c r="V15" s="76">
        <v>1341947</v>
      </c>
      <c r="W15" s="64">
        <v>23.368388461341553</v>
      </c>
      <c r="X15" s="78" t="s">
        <v>35</v>
      </c>
      <c r="Y15" s="64" t="s">
        <v>35</v>
      </c>
      <c r="AA15" s="76">
        <v>43848678</v>
      </c>
      <c r="AB15" s="64">
        <v>35.213009312913165</v>
      </c>
      <c r="AC15" s="76">
        <v>411007</v>
      </c>
      <c r="AD15" s="64">
        <v>1.0497972150707957</v>
      </c>
      <c r="AE15" s="76">
        <v>41174950</v>
      </c>
      <c r="AF15" s="64">
        <v>70.474308159680206</v>
      </c>
      <c r="AG15" s="76">
        <v>873809</v>
      </c>
      <c r="AH15" s="64">
        <v>4.3741632083701143</v>
      </c>
      <c r="AI15" s="76">
        <v>1388912</v>
      </c>
      <c r="AJ15" s="64">
        <v>22.002730158941379</v>
      </c>
      <c r="AK15" s="78" t="s">
        <v>35</v>
      </c>
      <c r="AL15" s="76" t="s">
        <v>35</v>
      </c>
      <c r="AM15" s="74">
        <v>47713743</v>
      </c>
      <c r="AN15" s="81">
        <v>35.984089296649422</v>
      </c>
      <c r="AO15" s="74">
        <v>400342</v>
      </c>
      <c r="AP15" s="81">
        <v>0.97779925144533875</v>
      </c>
      <c r="AQ15" s="74">
        <v>41969861</v>
      </c>
      <c r="AR15" s="81">
        <v>69.330603292063174</v>
      </c>
      <c r="AS15" s="74">
        <v>3015108</v>
      </c>
      <c r="AT15" s="81">
        <v>12.958928416240139</v>
      </c>
      <c r="AU15" s="74">
        <v>2328432</v>
      </c>
      <c r="AV15" s="81">
        <v>33.882088344250327</v>
      </c>
      <c r="AW15" s="73" t="s">
        <v>35</v>
      </c>
      <c r="AX15" s="64" t="s">
        <v>35</v>
      </c>
    </row>
    <row r="16" spans="1:50" s="3" customFormat="1" ht="36.75" customHeight="1" x14ac:dyDescent="0.25">
      <c r="A16" s="40" t="s">
        <v>23</v>
      </c>
      <c r="B16" s="76">
        <v>167646</v>
      </c>
      <c r="C16" s="63">
        <v>0.14652957976630032</v>
      </c>
      <c r="D16" s="76">
        <v>108968</v>
      </c>
      <c r="E16" s="64">
        <v>0.30653958810472914</v>
      </c>
      <c r="F16" s="78" t="s">
        <v>36</v>
      </c>
      <c r="G16" s="78" t="s">
        <v>36</v>
      </c>
      <c r="H16" s="76">
        <f xml:space="preserve"> 23179-J16</f>
        <v>18904</v>
      </c>
      <c r="I16" s="64">
        <v>0.10483473112974839</v>
      </c>
      <c r="J16" s="76">
        <v>4275</v>
      </c>
      <c r="K16" s="64">
        <v>8.5792294346839687E-2</v>
      </c>
      <c r="L16" s="78" t="s">
        <v>35</v>
      </c>
      <c r="M16" s="64" t="s">
        <v>35</v>
      </c>
      <c r="N16" s="76">
        <v>169403</v>
      </c>
      <c r="O16" s="64">
        <v>0.14113977548458678</v>
      </c>
      <c r="P16" s="76">
        <v>108968</v>
      </c>
      <c r="Q16" s="64">
        <v>0.28845078964886051</v>
      </c>
      <c r="R16" s="76" t="s">
        <v>36</v>
      </c>
      <c r="S16" s="76" t="s">
        <v>36</v>
      </c>
      <c r="T16" s="76">
        <v>20073</v>
      </c>
      <c r="U16" s="64">
        <v>0.10015774857875341</v>
      </c>
      <c r="V16" s="76">
        <v>4954</v>
      </c>
      <c r="W16" s="64">
        <v>8.6267934901666052E-2</v>
      </c>
      <c r="X16" s="78" t="s">
        <v>35</v>
      </c>
      <c r="Y16" s="64" t="s">
        <v>35</v>
      </c>
      <c r="AA16" s="76">
        <v>71698</v>
      </c>
      <c r="AB16" s="64">
        <v>5.7577615948130711E-2</v>
      </c>
      <c r="AC16" s="76">
        <v>49115</v>
      </c>
      <c r="AD16" s="64">
        <v>0.12544990771009285</v>
      </c>
      <c r="AE16" s="76" t="s">
        <v>36</v>
      </c>
      <c r="AF16" s="76" t="s">
        <v>36</v>
      </c>
      <c r="AG16" s="76" t="s">
        <v>36</v>
      </c>
      <c r="AH16" s="76" t="s">
        <v>36</v>
      </c>
      <c r="AI16" s="76">
        <v>3702</v>
      </c>
      <c r="AJ16" s="64">
        <v>5.8645981205721454E-2</v>
      </c>
      <c r="AK16" s="78" t="s">
        <v>35</v>
      </c>
      <c r="AL16" s="76" t="s">
        <v>35</v>
      </c>
      <c r="AM16" s="74">
        <v>73562</v>
      </c>
      <c r="AN16" s="81">
        <v>5.5477969457146233E-2</v>
      </c>
      <c r="AO16" s="74">
        <v>49115</v>
      </c>
      <c r="AP16" s="81">
        <v>0.11995896067546702</v>
      </c>
      <c r="AQ16" s="74" t="s">
        <v>36</v>
      </c>
      <c r="AR16" s="74" t="s">
        <v>36</v>
      </c>
      <c r="AS16" s="74">
        <v>8280</v>
      </c>
      <c r="AT16" s="81">
        <v>3.5587424160749254E-2</v>
      </c>
      <c r="AU16" s="74" t="s">
        <v>36</v>
      </c>
      <c r="AV16" s="81" t="s">
        <v>36</v>
      </c>
      <c r="AW16" s="73" t="s">
        <v>35</v>
      </c>
      <c r="AX16" s="64" t="s">
        <v>35</v>
      </c>
    </row>
    <row r="17" spans="1:50" s="3" customFormat="1" ht="31.5" x14ac:dyDescent="0.25">
      <c r="A17" s="40" t="s">
        <v>24</v>
      </c>
      <c r="B17" s="76">
        <v>354460</v>
      </c>
      <c r="C17" s="63">
        <v>0.30981278911493754</v>
      </c>
      <c r="D17" s="76">
        <v>47021</v>
      </c>
      <c r="E17" s="64">
        <v>0.13227551182248429</v>
      </c>
      <c r="F17" s="78" t="s">
        <v>36</v>
      </c>
      <c r="G17" s="78" t="s">
        <v>36</v>
      </c>
      <c r="H17" s="76">
        <f xml:space="preserve"> 306904-J17</f>
        <v>288400</v>
      </c>
      <c r="I17" s="64">
        <v>1.5993618524026365</v>
      </c>
      <c r="J17" s="76">
        <v>18504</v>
      </c>
      <c r="K17" s="64">
        <v>0.37134517300442604</v>
      </c>
      <c r="L17" s="78" t="s">
        <v>36</v>
      </c>
      <c r="M17" s="78" t="s">
        <v>36</v>
      </c>
      <c r="N17" s="76">
        <v>372099</v>
      </c>
      <c r="O17" s="64">
        <v>0.31001794134719729</v>
      </c>
      <c r="P17" s="76">
        <v>49515</v>
      </c>
      <c r="Q17" s="64">
        <v>0.13107188210725468</v>
      </c>
      <c r="R17" s="76" t="s">
        <v>36</v>
      </c>
      <c r="S17" s="76" t="s">
        <v>36</v>
      </c>
      <c r="T17" s="76">
        <v>306325</v>
      </c>
      <c r="U17" s="64">
        <v>1.528462229531542</v>
      </c>
      <c r="V17" s="76">
        <v>16031</v>
      </c>
      <c r="W17" s="64">
        <v>0.27916052975547206</v>
      </c>
      <c r="X17" s="78" t="s">
        <v>35</v>
      </c>
      <c r="Y17" s="64" t="s">
        <v>35</v>
      </c>
      <c r="AA17" s="76">
        <v>320967</v>
      </c>
      <c r="AB17" s="64">
        <v>0.25775495352762517</v>
      </c>
      <c r="AC17" s="76">
        <v>48997</v>
      </c>
      <c r="AD17" s="64">
        <v>0.12514851120984258</v>
      </c>
      <c r="AE17" s="76" t="s">
        <v>36</v>
      </c>
      <c r="AF17" s="76" t="s">
        <v>36</v>
      </c>
      <c r="AG17" s="76">
        <v>258149</v>
      </c>
      <c r="AH17" s="64">
        <v>1.2922570699976041</v>
      </c>
      <c r="AI17" s="76">
        <v>13593</v>
      </c>
      <c r="AJ17" s="64">
        <v>0.21533625676104043</v>
      </c>
      <c r="AK17" s="78" t="s">
        <v>35</v>
      </c>
      <c r="AL17" s="76" t="s">
        <v>35</v>
      </c>
      <c r="AM17" s="74">
        <v>299870</v>
      </c>
      <c r="AN17" s="81">
        <v>0.22615179985745956</v>
      </c>
      <c r="AO17" s="74">
        <v>47423</v>
      </c>
      <c r="AP17" s="81">
        <v>0.11582640317851312</v>
      </c>
      <c r="AQ17" s="74" t="s">
        <v>36</v>
      </c>
      <c r="AR17" s="74" t="s">
        <v>36</v>
      </c>
      <c r="AS17" s="74">
        <v>233356</v>
      </c>
      <c r="AT17" s="81">
        <v>1.0029636416009424</v>
      </c>
      <c r="AU17" s="74">
        <v>15551</v>
      </c>
      <c r="AV17" s="81">
        <v>0.22628977605591954</v>
      </c>
      <c r="AW17" s="78" t="s">
        <v>36</v>
      </c>
      <c r="AX17" s="64" t="s">
        <v>36</v>
      </c>
    </row>
    <row r="18" spans="1:50" s="3" customFormat="1" ht="15.75" customHeight="1" x14ac:dyDescent="0.25">
      <c r="A18" s="40" t="s">
        <v>25</v>
      </c>
      <c r="B18" s="76">
        <v>67250</v>
      </c>
      <c r="C18" s="63">
        <v>5.8779298279014694E-2</v>
      </c>
      <c r="D18" s="76">
        <v>23303</v>
      </c>
      <c r="E18" s="64">
        <v>6.5554034410143375E-2</v>
      </c>
      <c r="F18" s="78" t="s">
        <v>36</v>
      </c>
      <c r="G18" s="78" t="s">
        <v>36</v>
      </c>
      <c r="H18" s="76">
        <f xml:space="preserve"> 38907-J18</f>
        <v>8296</v>
      </c>
      <c r="I18" s="64">
        <v>4.6006608625285272E-2</v>
      </c>
      <c r="J18" s="76">
        <v>30611</v>
      </c>
      <c r="K18" s="64">
        <v>0.6143129642692654</v>
      </c>
      <c r="L18" s="78" t="s">
        <v>35</v>
      </c>
      <c r="M18" s="64" t="s">
        <v>35</v>
      </c>
      <c r="N18" s="76">
        <v>67054</v>
      </c>
      <c r="O18" s="64">
        <v>5.5866699558706059E-2</v>
      </c>
      <c r="P18" s="76">
        <v>23341</v>
      </c>
      <c r="Q18" s="64">
        <v>6.1786303145823118E-2</v>
      </c>
      <c r="R18" s="76" t="s">
        <v>36</v>
      </c>
      <c r="S18" s="76" t="s">
        <v>36</v>
      </c>
      <c r="T18" s="76">
        <v>8954</v>
      </c>
      <c r="U18" s="64">
        <v>4.4677550977639521E-2</v>
      </c>
      <c r="V18" s="76">
        <v>29719</v>
      </c>
      <c r="W18" s="64">
        <v>0.51752054044057594</v>
      </c>
      <c r="X18" s="78" t="s">
        <v>35</v>
      </c>
      <c r="Y18" s="64" t="s">
        <v>35</v>
      </c>
      <c r="AA18" s="76">
        <v>68672</v>
      </c>
      <c r="AB18" s="64">
        <v>5.5147563982119889E-2</v>
      </c>
      <c r="AC18" s="76">
        <v>23341</v>
      </c>
      <c r="AD18" s="64">
        <v>5.9617760274076698E-2</v>
      </c>
      <c r="AE18" s="76" t="s">
        <v>36</v>
      </c>
      <c r="AF18" s="76" t="s">
        <v>36</v>
      </c>
      <c r="AG18" s="76" t="s">
        <v>36</v>
      </c>
      <c r="AH18" s="64" t="s">
        <v>36</v>
      </c>
      <c r="AI18" s="76">
        <v>33077</v>
      </c>
      <c r="AJ18" s="64">
        <v>0.52399598064334107</v>
      </c>
      <c r="AK18" s="78" t="s">
        <v>35</v>
      </c>
      <c r="AL18" s="76" t="s">
        <v>35</v>
      </c>
      <c r="AM18" s="74">
        <v>68066</v>
      </c>
      <c r="AN18" s="81">
        <v>5.1333072361682879E-2</v>
      </c>
      <c r="AO18" s="74">
        <v>23341</v>
      </c>
      <c r="AP18" s="81">
        <v>5.700828873309733E-2</v>
      </c>
      <c r="AQ18" s="74" t="s">
        <v>36</v>
      </c>
      <c r="AR18" s="74" t="s">
        <v>36</v>
      </c>
      <c r="AS18" s="74" t="s">
        <v>36</v>
      </c>
      <c r="AT18" s="81" t="s">
        <v>36</v>
      </c>
      <c r="AU18" s="74">
        <v>32040</v>
      </c>
      <c r="AV18" s="81">
        <v>0.46622882289445444</v>
      </c>
      <c r="AW18" s="73" t="s">
        <v>35</v>
      </c>
      <c r="AX18" s="64" t="s">
        <v>35</v>
      </c>
    </row>
    <row r="19" spans="1:50" s="3" customFormat="1" ht="31.5" x14ac:dyDescent="0.25">
      <c r="A19" s="40" t="s">
        <v>26</v>
      </c>
      <c r="B19" s="76">
        <v>503503</v>
      </c>
      <c r="C19" s="63">
        <v>0.44008257280860574</v>
      </c>
      <c r="D19" s="76">
        <v>316418</v>
      </c>
      <c r="E19" s="64">
        <v>0.89012043342010672</v>
      </c>
      <c r="F19" s="76">
        <v>24526</v>
      </c>
      <c r="G19" s="64">
        <v>4.4184001957600257E-2</v>
      </c>
      <c r="H19" s="76">
        <f xml:space="preserve"> 162559-J19</f>
        <v>136060</v>
      </c>
      <c r="I19" s="64">
        <v>0.75453943702462789</v>
      </c>
      <c r="J19" s="76">
        <v>26499</v>
      </c>
      <c r="K19" s="64">
        <v>0.53179181471272619</v>
      </c>
      <c r="L19" s="78" t="s">
        <v>35</v>
      </c>
      <c r="M19" s="64" t="s">
        <v>35</v>
      </c>
      <c r="N19" s="76">
        <v>603026</v>
      </c>
      <c r="O19" s="64">
        <v>0.50241704250437391</v>
      </c>
      <c r="P19" s="76">
        <v>264001</v>
      </c>
      <c r="Q19" s="64">
        <v>0.69884091584766928</v>
      </c>
      <c r="R19" s="76">
        <v>24585</v>
      </c>
      <c r="S19" s="64">
        <v>4.3845879868566869E-2</v>
      </c>
      <c r="T19" s="76">
        <v>288310</v>
      </c>
      <c r="U19" s="64">
        <v>1.4385732323389826</v>
      </c>
      <c r="V19" s="76">
        <v>26130</v>
      </c>
      <c r="W19" s="64">
        <v>0.45502243419066085</v>
      </c>
      <c r="X19" s="78" t="s">
        <v>35</v>
      </c>
      <c r="Y19" s="64" t="s">
        <v>35</v>
      </c>
      <c r="AA19" s="76">
        <v>562424</v>
      </c>
      <c r="AB19" s="64">
        <v>0.45165880599195884</v>
      </c>
      <c r="AC19" s="76">
        <v>259450</v>
      </c>
      <c r="AD19" s="64">
        <v>0.66268916940616074</v>
      </c>
      <c r="AE19" s="76">
        <v>35991</v>
      </c>
      <c r="AF19" s="64">
        <v>6.1601552035279949E-2</v>
      </c>
      <c r="AG19" s="76">
        <v>241164</v>
      </c>
      <c r="AH19" s="64">
        <v>1.2072325828451871</v>
      </c>
      <c r="AI19" s="76">
        <v>25819</v>
      </c>
      <c r="AJ19" s="64">
        <v>0.40901690673974128</v>
      </c>
      <c r="AK19" s="78" t="s">
        <v>35</v>
      </c>
      <c r="AL19" s="76" t="s">
        <v>35</v>
      </c>
      <c r="AM19" s="74">
        <v>521621</v>
      </c>
      <c r="AN19" s="81">
        <v>0.39338889516606507</v>
      </c>
      <c r="AO19" s="74">
        <v>256708</v>
      </c>
      <c r="AP19" s="81">
        <v>0.6269861524397391</v>
      </c>
      <c r="AQ19" s="74">
        <v>36212</v>
      </c>
      <c r="AR19" s="81">
        <v>5.9819111776715006E-2</v>
      </c>
      <c r="AS19" s="74">
        <v>202587</v>
      </c>
      <c r="AT19" s="81">
        <v>0.87071853846059299</v>
      </c>
      <c r="AU19" s="74">
        <v>26114</v>
      </c>
      <c r="AV19" s="81">
        <v>0.37999686270492455</v>
      </c>
      <c r="AW19" s="73" t="s">
        <v>35</v>
      </c>
      <c r="AX19" s="64" t="s">
        <v>35</v>
      </c>
    </row>
    <row r="20" spans="1:50" s="3" customFormat="1" ht="31.5" x14ac:dyDescent="0.25">
      <c r="A20" s="40" t="s">
        <v>27</v>
      </c>
      <c r="B20" s="76">
        <v>958013</v>
      </c>
      <c r="C20" s="63">
        <v>0.83734322501373537</v>
      </c>
      <c r="D20" s="76">
        <v>318039</v>
      </c>
      <c r="E20" s="64">
        <v>0.89468049391784699</v>
      </c>
      <c r="F20" s="76">
        <v>97942</v>
      </c>
      <c r="G20" s="64">
        <v>0.1764441621027189</v>
      </c>
      <c r="H20" s="76">
        <f xml:space="preserve"> 541874-J20</f>
        <v>344509</v>
      </c>
      <c r="I20" s="64">
        <v>1.9105220263848124</v>
      </c>
      <c r="J20" s="76">
        <v>197365</v>
      </c>
      <c r="K20" s="64">
        <v>3.9607944266114652</v>
      </c>
      <c r="L20" s="78" t="s">
        <v>36</v>
      </c>
      <c r="M20" s="78" t="s">
        <v>36</v>
      </c>
      <c r="N20" s="76">
        <v>1007838</v>
      </c>
      <c r="O20" s="64">
        <v>0.83969014152544519</v>
      </c>
      <c r="P20" s="76">
        <v>348417</v>
      </c>
      <c r="Q20" s="64">
        <v>0.92229974650435942</v>
      </c>
      <c r="R20" s="76">
        <v>112345</v>
      </c>
      <c r="S20" s="64">
        <v>0.20036060092878361</v>
      </c>
      <c r="T20" s="76">
        <v>343454</v>
      </c>
      <c r="U20" s="64">
        <v>1.7137238768677912</v>
      </c>
      <c r="V20" s="76">
        <v>203414</v>
      </c>
      <c r="W20" s="64">
        <v>3.5422094691335282</v>
      </c>
      <c r="X20" s="78" t="s">
        <v>36</v>
      </c>
      <c r="Y20" s="78" t="s">
        <v>36</v>
      </c>
      <c r="AA20" s="76">
        <v>994505</v>
      </c>
      <c r="AB20" s="64">
        <v>0.79864468951010814</v>
      </c>
      <c r="AC20" s="76">
        <v>347468</v>
      </c>
      <c r="AD20" s="64">
        <v>0.88750541651655379</v>
      </c>
      <c r="AE20" s="76">
        <v>110792</v>
      </c>
      <c r="AF20" s="64">
        <v>0.18962960609854509</v>
      </c>
      <c r="AG20" s="76">
        <v>320558</v>
      </c>
      <c r="AH20" s="64">
        <v>1.6046676215840154</v>
      </c>
      <c r="AI20" s="76">
        <v>214261</v>
      </c>
      <c r="AJ20" s="64">
        <v>3.3942589354724704</v>
      </c>
      <c r="AK20" s="78">
        <v>1426</v>
      </c>
      <c r="AL20" s="64">
        <v>0.21656132208712872</v>
      </c>
      <c r="AM20" s="74">
        <v>2208807</v>
      </c>
      <c r="AN20" s="81">
        <v>1.6658074451854326</v>
      </c>
      <c r="AO20" s="74">
        <v>419409</v>
      </c>
      <c r="AP20" s="81">
        <v>1.0243686804018517</v>
      </c>
      <c r="AQ20" s="74">
        <v>1002411</v>
      </c>
      <c r="AR20" s="81">
        <v>1.6558968202587172</v>
      </c>
      <c r="AS20" s="74">
        <v>491802</v>
      </c>
      <c r="AT20" s="81">
        <v>2.1137640552058943</v>
      </c>
      <c r="AU20" s="74">
        <v>293759</v>
      </c>
      <c r="AV20" s="81">
        <v>4.2746227460877666</v>
      </c>
      <c r="AW20" s="78">
        <v>1426</v>
      </c>
      <c r="AX20" s="64">
        <v>0.14566419194168528</v>
      </c>
    </row>
    <row r="21" spans="1:50" s="3" customFormat="1" ht="47.25" x14ac:dyDescent="0.25">
      <c r="A21" s="40" t="s">
        <v>28</v>
      </c>
      <c r="B21" s="76">
        <v>313803</v>
      </c>
      <c r="C21" s="63">
        <v>0.27427687937322898</v>
      </c>
      <c r="D21" s="76">
        <v>29270</v>
      </c>
      <c r="E21" s="64">
        <v>8.2339895600776578E-2</v>
      </c>
      <c r="F21" s="76">
        <v>265276</v>
      </c>
      <c r="G21" s="64">
        <v>0.47789918059628006</v>
      </c>
      <c r="H21" s="76">
        <f xml:space="preserve"> 19257-J21</f>
        <v>10832</v>
      </c>
      <c r="I21" s="64">
        <v>6.0070345302445767E-2</v>
      </c>
      <c r="J21" s="76">
        <v>8425</v>
      </c>
      <c r="K21" s="64">
        <v>0.16907604207535074</v>
      </c>
      <c r="L21" s="78" t="s">
        <v>35</v>
      </c>
      <c r="M21" s="64" t="s">
        <v>35</v>
      </c>
      <c r="N21" s="76">
        <v>377503</v>
      </c>
      <c r="O21" s="64">
        <v>0.31452033709413629</v>
      </c>
      <c r="P21" s="76">
        <v>53522</v>
      </c>
      <c r="Q21" s="64">
        <v>0.14167887052700162</v>
      </c>
      <c r="R21" s="76">
        <v>294603</v>
      </c>
      <c r="S21" s="64">
        <v>0.52540686381612389</v>
      </c>
      <c r="T21" s="76">
        <v>18146</v>
      </c>
      <c r="U21" s="64">
        <v>9.054264463259401E-2</v>
      </c>
      <c r="V21" s="76">
        <v>11001</v>
      </c>
      <c r="W21" s="64">
        <v>0.1915691465186169</v>
      </c>
      <c r="X21" s="78" t="s">
        <v>36</v>
      </c>
      <c r="Y21" s="78" t="s">
        <v>36</v>
      </c>
      <c r="AA21" s="76">
        <v>431952</v>
      </c>
      <c r="AB21" s="64">
        <v>0.34688228910188507</v>
      </c>
      <c r="AC21" s="76">
        <v>81107</v>
      </c>
      <c r="AD21" s="64">
        <v>0.20716411818471953</v>
      </c>
      <c r="AE21" s="76">
        <v>313989</v>
      </c>
      <c r="AF21" s="64">
        <v>0.53741795787851177</v>
      </c>
      <c r="AG21" s="76">
        <v>18382</v>
      </c>
      <c r="AH21" s="64">
        <v>9.2017669875521346E-2</v>
      </c>
      <c r="AI21" s="76">
        <v>18243</v>
      </c>
      <c r="AJ21" s="64">
        <v>0.28900017156563385</v>
      </c>
      <c r="AK21" s="78" t="s">
        <v>36</v>
      </c>
      <c r="AL21" s="64" t="s">
        <v>36</v>
      </c>
      <c r="AM21" s="74">
        <v>969293</v>
      </c>
      <c r="AN21" s="81">
        <v>0.73100795857950629</v>
      </c>
      <c r="AO21" s="74">
        <v>79110</v>
      </c>
      <c r="AP21" s="81">
        <v>0.19321904467140782</v>
      </c>
      <c r="AQ21" s="74">
        <v>798182</v>
      </c>
      <c r="AR21" s="81">
        <v>1.318528064623935</v>
      </c>
      <c r="AS21" s="74">
        <v>21166</v>
      </c>
      <c r="AT21" s="81">
        <v>9.0971427510437047E-2</v>
      </c>
      <c r="AU21" s="74">
        <v>69818</v>
      </c>
      <c r="AV21" s="81">
        <v>1.0159539312373602</v>
      </c>
      <c r="AW21" s="78" t="s">
        <v>36</v>
      </c>
      <c r="AX21" s="64" t="s">
        <v>36</v>
      </c>
    </row>
    <row r="22" spans="1:50" s="3" customFormat="1" ht="47.25" x14ac:dyDescent="0.25">
      <c r="A22" s="40" t="s">
        <v>29</v>
      </c>
      <c r="B22" s="76">
        <v>38677975</v>
      </c>
      <c r="C22" s="63">
        <v>33.806159544286594</v>
      </c>
      <c r="D22" s="76">
        <v>18209010</v>
      </c>
      <c r="E22" s="64">
        <v>51.224051328783624</v>
      </c>
      <c r="F22" s="76">
        <v>12366054</v>
      </c>
      <c r="G22" s="64">
        <v>22.277654494976371</v>
      </c>
      <c r="H22" s="76">
        <f xml:space="preserve"> 7927123-J22</f>
        <v>5610750</v>
      </c>
      <c r="I22" s="64">
        <v>31.115185552593939</v>
      </c>
      <c r="J22" s="76">
        <v>2316373</v>
      </c>
      <c r="K22" s="64">
        <v>46.485837247502239</v>
      </c>
      <c r="L22" s="78">
        <v>175788</v>
      </c>
      <c r="M22" s="64">
        <v>51.806117547204842</v>
      </c>
      <c r="N22" s="76">
        <v>40353777</v>
      </c>
      <c r="O22" s="64">
        <v>33.62114617648497</v>
      </c>
      <c r="P22" s="76">
        <v>19453158</v>
      </c>
      <c r="Q22" s="64">
        <v>51.494739614052278</v>
      </c>
      <c r="R22" s="76">
        <v>12638675</v>
      </c>
      <c r="S22" s="64">
        <v>22.540322381446384</v>
      </c>
      <c r="T22" s="76">
        <v>5754610</v>
      </c>
      <c r="U22" s="64">
        <v>28.713634312199481</v>
      </c>
      <c r="V22" s="76">
        <v>2319061</v>
      </c>
      <c r="W22" s="64">
        <v>40.383650258577426</v>
      </c>
      <c r="X22" s="78">
        <v>188273</v>
      </c>
      <c r="Y22" s="64">
        <v>47.949807205472617</v>
      </c>
      <c r="AA22" s="76">
        <v>40192010</v>
      </c>
      <c r="AB22" s="64">
        <v>32.276494685534168</v>
      </c>
      <c r="AC22" s="76">
        <v>19514257</v>
      </c>
      <c r="AD22" s="64">
        <v>49.843464108338246</v>
      </c>
      <c r="AE22" s="76">
        <v>12945436</v>
      </c>
      <c r="AF22" s="64">
        <v>22.157176776788262</v>
      </c>
      <c r="AG22" s="76">
        <v>5212054</v>
      </c>
      <c r="AH22" s="64">
        <v>26.090798843727047</v>
      </c>
      <c r="AI22" s="76">
        <v>2307920</v>
      </c>
      <c r="AJ22" s="64">
        <v>36.561381130283266</v>
      </c>
      <c r="AK22" s="78">
        <v>212343</v>
      </c>
      <c r="AL22" s="64">
        <v>32.24774250767684</v>
      </c>
      <c r="AM22" s="74">
        <v>41884945</v>
      </c>
      <c r="AN22" s="81">
        <v>31.588207218730457</v>
      </c>
      <c r="AO22" s="74">
        <v>20385909</v>
      </c>
      <c r="AP22" s="81">
        <v>49.79074531333908</v>
      </c>
      <c r="AQ22" s="74">
        <v>13581693</v>
      </c>
      <c r="AR22" s="81">
        <v>22.435789563791776</v>
      </c>
      <c r="AS22" s="74">
        <v>5613836</v>
      </c>
      <c r="AT22" s="81">
        <v>24.128256388995649</v>
      </c>
      <c r="AU22" s="74">
        <v>2043391</v>
      </c>
      <c r="AV22" s="81">
        <v>29.734325238549381</v>
      </c>
      <c r="AW22" s="78">
        <v>260116</v>
      </c>
      <c r="AX22" s="64">
        <v>26.57053783387336</v>
      </c>
    </row>
    <row r="23" spans="1:50" s="3" customFormat="1" x14ac:dyDescent="0.25">
      <c r="A23" s="40" t="s">
        <v>30</v>
      </c>
      <c r="B23" s="76">
        <v>15414603</v>
      </c>
      <c r="C23" s="63">
        <v>13.473004425124085</v>
      </c>
      <c r="D23" s="76">
        <v>10516190</v>
      </c>
      <c r="E23" s="64">
        <v>29.583258856096023</v>
      </c>
      <c r="F23" s="76">
        <v>594613</v>
      </c>
      <c r="G23" s="64">
        <v>1.0712053313224561</v>
      </c>
      <c r="H23" s="76">
        <f xml:space="preserve"> 4152978-J23</f>
        <v>3624919</v>
      </c>
      <c r="I23" s="64">
        <v>20.102486708216063</v>
      </c>
      <c r="J23" s="76">
        <v>528059</v>
      </c>
      <c r="K23" s="64">
        <v>10.597284949824051</v>
      </c>
      <c r="L23" s="78">
        <v>150822</v>
      </c>
      <c r="M23" s="64">
        <v>44.448439374158241</v>
      </c>
      <c r="N23" s="79">
        <v>16433599</v>
      </c>
      <c r="O23" s="64">
        <v>13.69181462703571</v>
      </c>
      <c r="P23" s="76">
        <v>11168448</v>
      </c>
      <c r="Q23" s="64">
        <v>29.56416236649509</v>
      </c>
      <c r="R23" s="76">
        <v>645673</v>
      </c>
      <c r="S23" s="64">
        <v>1.1515192512661043</v>
      </c>
      <c r="T23" s="76">
        <v>3853977</v>
      </c>
      <c r="U23" s="64">
        <v>19.230093129791179</v>
      </c>
      <c r="V23" s="76">
        <v>568472</v>
      </c>
      <c r="W23" s="64">
        <v>9.899254236863122</v>
      </c>
      <c r="X23" s="78">
        <v>197029</v>
      </c>
      <c r="Y23" s="64">
        <v>50.179805728315074</v>
      </c>
      <c r="AA23" s="79">
        <v>17781122</v>
      </c>
      <c r="AB23" s="64">
        <v>14.279263210171244</v>
      </c>
      <c r="AC23" s="76">
        <v>11274421</v>
      </c>
      <c r="AD23" s="64">
        <v>28.797212133456839</v>
      </c>
      <c r="AE23" s="76">
        <v>883102</v>
      </c>
      <c r="AF23" s="64">
        <v>1.5115015922163819</v>
      </c>
      <c r="AG23" s="76">
        <v>4136229</v>
      </c>
      <c r="AH23" s="64">
        <v>20.705372356193983</v>
      </c>
      <c r="AI23" s="76">
        <v>1067383</v>
      </c>
      <c r="AJ23" s="64">
        <v>16.909163521692754</v>
      </c>
      <c r="AK23" s="78">
        <v>419987</v>
      </c>
      <c r="AL23" s="64">
        <v>63.781865343202618</v>
      </c>
      <c r="AM23" s="74">
        <v>18373022</v>
      </c>
      <c r="AN23" s="81">
        <v>13.856311048523365</v>
      </c>
      <c r="AO23" s="74">
        <v>11913225</v>
      </c>
      <c r="AP23" s="81">
        <v>29.096978301801702</v>
      </c>
      <c r="AQ23" s="74">
        <v>972076</v>
      </c>
      <c r="AR23" s="81">
        <v>1.6057860073860051</v>
      </c>
      <c r="AS23" s="74">
        <v>4108001</v>
      </c>
      <c r="AT23" s="81">
        <v>17.65618043958721</v>
      </c>
      <c r="AU23" s="74">
        <v>705944</v>
      </c>
      <c r="AV23" s="81">
        <v>10.272516858595591</v>
      </c>
      <c r="AW23" s="78">
        <v>673776</v>
      </c>
      <c r="AX23" s="64">
        <v>68.825411353226471</v>
      </c>
    </row>
    <row r="24" spans="1:50" s="3" customFormat="1" ht="31.5" x14ac:dyDescent="0.25">
      <c r="A24" s="40" t="s">
        <v>31</v>
      </c>
      <c r="B24" s="76">
        <v>10710157</v>
      </c>
      <c r="C24" s="63">
        <v>9.361122868670293</v>
      </c>
      <c r="D24" s="76">
        <v>3906481</v>
      </c>
      <c r="E24" s="64">
        <v>10.989382907632979</v>
      </c>
      <c r="F24" s="76">
        <v>155027</v>
      </c>
      <c r="G24" s="64">
        <v>0.2792837507739091</v>
      </c>
      <c r="H24" s="76">
        <f xml:space="preserve"> 6645535-J24</f>
        <v>6030070</v>
      </c>
      <c r="I24" s="64">
        <v>33.440582265317495</v>
      </c>
      <c r="J24" s="76">
        <v>615465</v>
      </c>
      <c r="K24" s="64">
        <v>12.351381155597121</v>
      </c>
      <c r="L24" s="78">
        <v>3114</v>
      </c>
      <c r="M24" s="64">
        <v>0.91772049310530801</v>
      </c>
      <c r="N24" s="76">
        <v>12811921</v>
      </c>
      <c r="O24" s="64">
        <v>10.674377983071508</v>
      </c>
      <c r="P24" s="76">
        <v>4046288</v>
      </c>
      <c r="Q24" s="64">
        <v>10.710988260284749</v>
      </c>
      <c r="R24" s="76">
        <v>166323</v>
      </c>
      <c r="S24" s="64">
        <v>0.2966271416465181</v>
      </c>
      <c r="T24" s="76">
        <v>7820199</v>
      </c>
      <c r="U24" s="64">
        <v>39.020252342839576</v>
      </c>
      <c r="V24" s="76">
        <v>775931</v>
      </c>
      <c r="W24" s="64">
        <v>13.511902502257698</v>
      </c>
      <c r="X24" s="78">
        <v>3180</v>
      </c>
      <c r="Y24" s="64">
        <v>0.80988982442199853</v>
      </c>
      <c r="AA24" s="76">
        <v>14213500</v>
      </c>
      <c r="AB24" s="64">
        <v>11.414257640084184</v>
      </c>
      <c r="AC24" s="76">
        <v>5225294</v>
      </c>
      <c r="AD24" s="64">
        <v>13.346485799818829</v>
      </c>
      <c r="AE24" s="76">
        <v>189302</v>
      </c>
      <c r="AF24" s="64">
        <v>0.32400591824018687</v>
      </c>
      <c r="AG24" s="76">
        <v>8012842</v>
      </c>
      <c r="AH24" s="64">
        <v>40.111144049652495</v>
      </c>
      <c r="AI24" s="76">
        <v>780020</v>
      </c>
      <c r="AJ24" s="64">
        <v>12.356844478683643</v>
      </c>
      <c r="AK24" s="78">
        <v>6042</v>
      </c>
      <c r="AL24" s="64">
        <v>0.91757609260198603</v>
      </c>
      <c r="AM24" s="74">
        <v>15297162</v>
      </c>
      <c r="AN24" s="81">
        <v>11.536601590726434</v>
      </c>
      <c r="AO24" s="74">
        <v>5465677</v>
      </c>
      <c r="AP24" s="81">
        <v>13.349423441062905</v>
      </c>
      <c r="AQ24" s="74">
        <v>212836</v>
      </c>
      <c r="AR24" s="81">
        <v>0.3515867799102208</v>
      </c>
      <c r="AS24" s="74">
        <v>8704672</v>
      </c>
      <c r="AT24" s="81">
        <v>37.41266360437168</v>
      </c>
      <c r="AU24" s="74">
        <v>898516</v>
      </c>
      <c r="AV24" s="81">
        <v>13.074720881143373</v>
      </c>
      <c r="AW24" s="78">
        <v>15461</v>
      </c>
      <c r="AX24" s="64">
        <v>1.5793226308628303</v>
      </c>
    </row>
    <row r="25" spans="1:50" s="3" customFormat="1" ht="47.25" x14ac:dyDescent="0.25">
      <c r="A25" s="40" t="s">
        <v>32</v>
      </c>
      <c r="B25" s="76">
        <v>2215851</v>
      </c>
      <c r="C25" s="63">
        <v>1.9367459757747656</v>
      </c>
      <c r="D25" s="76">
        <v>1524796</v>
      </c>
      <c r="E25" s="64">
        <v>4.2894275180212409</v>
      </c>
      <c r="F25" s="76">
        <v>161418</v>
      </c>
      <c r="G25" s="64">
        <v>0.2907972448826518</v>
      </c>
      <c r="H25" s="76">
        <f xml:space="preserve"> 526066-J25</f>
        <v>397973</v>
      </c>
      <c r="I25" s="64">
        <v>2.2070139892033094</v>
      </c>
      <c r="J25" s="76">
        <v>128093</v>
      </c>
      <c r="K25" s="64">
        <v>2.57061809585257</v>
      </c>
      <c r="L25" s="78">
        <v>3571</v>
      </c>
      <c r="M25" s="64">
        <v>1.0524020169810708</v>
      </c>
      <c r="N25" s="76">
        <v>2389357</v>
      </c>
      <c r="O25" s="64">
        <v>1.9907162832566476</v>
      </c>
      <c r="P25" s="76">
        <v>1621689</v>
      </c>
      <c r="Q25" s="64">
        <v>4.2927967166036902</v>
      </c>
      <c r="R25" s="76">
        <v>188761</v>
      </c>
      <c r="S25" s="64">
        <v>0.33664397518285749</v>
      </c>
      <c r="T25" s="76">
        <v>441853</v>
      </c>
      <c r="U25" s="64">
        <v>2.204702918485923</v>
      </c>
      <c r="V25" s="76">
        <v>133483</v>
      </c>
      <c r="W25" s="64">
        <v>2.3244454490268649</v>
      </c>
      <c r="X25" s="78">
        <v>3571</v>
      </c>
      <c r="Y25" s="64">
        <v>0.90947061729904288</v>
      </c>
      <c r="AA25" s="76">
        <v>2562674</v>
      </c>
      <c r="AB25" s="64">
        <v>2.0579745512044956</v>
      </c>
      <c r="AC25" s="76">
        <v>1666653</v>
      </c>
      <c r="AD25" s="64">
        <v>4.2569778078947245</v>
      </c>
      <c r="AE25" s="76">
        <v>349575</v>
      </c>
      <c r="AF25" s="64">
        <v>0.59832631915570533</v>
      </c>
      <c r="AG25" s="76">
        <v>389847</v>
      </c>
      <c r="AH25" s="64">
        <v>1.951518471763811</v>
      </c>
      <c r="AI25" s="76">
        <v>139107</v>
      </c>
      <c r="AJ25" s="64">
        <v>2.2036916552091554</v>
      </c>
      <c r="AK25" s="78">
        <v>17492</v>
      </c>
      <c r="AL25" s="64">
        <v>2.6564450532595063</v>
      </c>
      <c r="AM25" s="74">
        <v>2869603</v>
      </c>
      <c r="AN25" s="81">
        <v>2.1641574126333598</v>
      </c>
      <c r="AO25" s="74">
        <v>1696471</v>
      </c>
      <c r="AP25" s="81">
        <v>4.1434775114745026</v>
      </c>
      <c r="AQ25" s="74">
        <v>518609</v>
      </c>
      <c r="AR25" s="81">
        <v>0.8566974963937477</v>
      </c>
      <c r="AS25" s="74">
        <v>461581</v>
      </c>
      <c r="AT25" s="81">
        <v>1.9838742550172466</v>
      </c>
      <c r="AU25" s="74">
        <v>167172</v>
      </c>
      <c r="AV25" s="81">
        <v>2.432596903274399</v>
      </c>
      <c r="AW25" s="78">
        <v>25770</v>
      </c>
      <c r="AX25" s="64">
        <v>2.6323746327750563</v>
      </c>
    </row>
    <row r="26" spans="1:50" s="3" customFormat="1" ht="18.75" customHeight="1" x14ac:dyDescent="0.25">
      <c r="A26" s="40" t="s">
        <v>33</v>
      </c>
      <c r="B26" s="76">
        <v>265373</v>
      </c>
      <c r="C26" s="63">
        <v>0.23194704419623741</v>
      </c>
      <c r="D26" s="76">
        <v>214345</v>
      </c>
      <c r="E26" s="64">
        <v>0.60297727784586452</v>
      </c>
      <c r="F26" s="76">
        <v>3397</v>
      </c>
      <c r="G26" s="64">
        <v>6.1197526971364293E-3</v>
      </c>
      <c r="H26" s="76">
        <f xml:space="preserve"> 42072-J26</f>
        <v>16502</v>
      </c>
      <c r="I26" s="64">
        <v>9.1514109876381089E-2</v>
      </c>
      <c r="J26" s="76">
        <v>25570</v>
      </c>
      <c r="K26" s="64">
        <v>0.51314829624530778</v>
      </c>
      <c r="L26" s="78" t="s">
        <v>36</v>
      </c>
      <c r="M26" s="78" t="s">
        <v>36</v>
      </c>
      <c r="N26" s="76">
        <v>174459</v>
      </c>
      <c r="O26" s="64">
        <v>0.14535223160903601</v>
      </c>
      <c r="P26" s="76">
        <v>120863</v>
      </c>
      <c r="Q26" s="64">
        <v>0.31993821846166054</v>
      </c>
      <c r="R26" s="76">
        <v>4554</v>
      </c>
      <c r="S26" s="64">
        <v>8.1217871434392311E-3</v>
      </c>
      <c r="T26" s="76">
        <v>18426</v>
      </c>
      <c r="U26" s="64">
        <v>9.1939753664729257E-2</v>
      </c>
      <c r="V26" s="76">
        <v>30462</v>
      </c>
      <c r="W26" s="64">
        <v>0.53045898929643742</v>
      </c>
      <c r="X26" s="78" t="s">
        <v>36</v>
      </c>
      <c r="Y26" s="78" t="s">
        <v>36</v>
      </c>
      <c r="AA26" s="76">
        <v>172454</v>
      </c>
      <c r="AB26" s="64">
        <v>0.13849047645288479</v>
      </c>
      <c r="AC26" s="76">
        <v>124555</v>
      </c>
      <c r="AD26" s="64">
        <v>0.31813933125991273</v>
      </c>
      <c r="AE26" s="76">
        <v>2157</v>
      </c>
      <c r="AF26" s="64">
        <v>3.6918826301047167E-3</v>
      </c>
      <c r="AG26" s="76">
        <v>11851</v>
      </c>
      <c r="AH26" s="64">
        <v>5.9324415498574881E-2</v>
      </c>
      <c r="AI26" s="76">
        <v>33737</v>
      </c>
      <c r="AJ26" s="64">
        <v>0.53445150403496078</v>
      </c>
      <c r="AK26" s="78" t="s">
        <v>36</v>
      </c>
      <c r="AL26" s="64" t="s">
        <v>36</v>
      </c>
      <c r="AM26" s="74">
        <v>175959</v>
      </c>
      <c r="AN26" s="81">
        <v>0.13270231950884961</v>
      </c>
      <c r="AO26" s="74">
        <v>124739</v>
      </c>
      <c r="AP26" s="81">
        <v>0.30466376454641309</v>
      </c>
      <c r="AQ26" s="74">
        <v>3130</v>
      </c>
      <c r="AR26" s="81">
        <v>5.1704909936241567E-3</v>
      </c>
      <c r="AS26" s="74">
        <v>11969</v>
      </c>
      <c r="AT26" s="81">
        <v>5.1442739103865681E-2</v>
      </c>
      <c r="AU26" s="74">
        <v>36020</v>
      </c>
      <c r="AV26" s="81">
        <v>0.52414363922154339</v>
      </c>
      <c r="AW26" s="78" t="s">
        <v>36</v>
      </c>
      <c r="AX26" s="64" t="s">
        <v>36</v>
      </c>
    </row>
    <row r="27" spans="1:50" s="3" customFormat="1" x14ac:dyDescent="0.25">
      <c r="B27" s="33"/>
      <c r="C27" s="34"/>
      <c r="D27" s="33"/>
      <c r="E27" s="19"/>
      <c r="F27" s="33"/>
      <c r="G27" s="19"/>
      <c r="H27" s="35"/>
      <c r="I27" s="19"/>
      <c r="J27" s="33"/>
      <c r="K27" s="19"/>
      <c r="L27" s="35"/>
      <c r="M27" s="19"/>
      <c r="N27" s="43"/>
      <c r="P27" s="43"/>
      <c r="R27" s="43"/>
      <c r="T27" s="43"/>
      <c r="V27" s="43"/>
      <c r="X27" s="50"/>
    </row>
    <row r="28" spans="1:50" s="31" customFormat="1" x14ac:dyDescent="0.25">
      <c r="A28" s="36" t="s">
        <v>40</v>
      </c>
      <c r="B28" s="37"/>
      <c r="C28" s="36"/>
      <c r="D28" s="37"/>
      <c r="E28" s="13"/>
      <c r="F28" s="37"/>
      <c r="G28" s="13"/>
      <c r="H28" s="38"/>
      <c r="I28" s="13"/>
      <c r="J28" s="37"/>
      <c r="K28" s="13"/>
      <c r="L28" s="38"/>
      <c r="M28" s="13"/>
      <c r="N28" s="26"/>
      <c r="O28" s="28"/>
      <c r="P28" s="15"/>
      <c r="Q28" s="28"/>
      <c r="R28" s="15"/>
      <c r="S28" s="13"/>
      <c r="T28" s="15"/>
      <c r="V28" s="26"/>
      <c r="X28" s="51"/>
    </row>
  </sheetData>
  <mergeCells count="33">
    <mergeCell ref="N3:Y3"/>
    <mergeCell ref="N4:O5"/>
    <mergeCell ref="P4:Y4"/>
    <mergeCell ref="P5:Q5"/>
    <mergeCell ref="R5:S5"/>
    <mergeCell ref="T5:U5"/>
    <mergeCell ref="V5:W5"/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A3:AL3"/>
    <mergeCell ref="AA4:AB5"/>
    <mergeCell ref="AC4:AL4"/>
    <mergeCell ref="AC5:AD5"/>
    <mergeCell ref="AE5:AF5"/>
    <mergeCell ref="AG5:AH5"/>
    <mergeCell ref="AI5:AJ5"/>
    <mergeCell ref="AK5:AL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Максимова О.А.</cp:lastModifiedBy>
  <cp:lastPrinted>2021-05-13T12:20:04Z</cp:lastPrinted>
  <dcterms:created xsi:type="dcterms:W3CDTF">2021-04-08T10:35:45Z</dcterms:created>
  <dcterms:modified xsi:type="dcterms:W3CDTF">2024-10-28T14:54:16Z</dcterms:modified>
</cp:coreProperties>
</file>